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This First" sheetId="1" state="visible" r:id="rId3"/>
    <sheet name="Master List" sheetId="2" state="visible" r:id="rId4"/>
    <sheet name="By Family" sheetId="3" state="visible" r:id="rId5"/>
    <sheet name="By Tier &amp; Priority" sheetId="4" state="visible" r:id="rId6"/>
    <sheet name="Build Now Pack" sheetId="5" state="visible" r:id="rId7"/>
    <sheet name="Capture Scenarios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<sst xmlns="http://schemas.openxmlformats.org/spreadsheetml/2006/main" count="723" uniqueCount="339">
  <si>
    <t xml:space="preserve">Born Between 2 Generals, LLC — Portfolio Revenue Model</t>
  </si>
  <si>
    <t xml:space="preserve">Prepared for WidePoint Corporation (NYSE American: WYY). Confidential — subject to mutual NDA.</t>
  </si>
  <si>
    <t xml:space="preserve">What this is</t>
  </si>
  <si>
    <t xml:space="preserve">Every row of the Master App &amp; Mechanism List, with its illustrative revenue ceiling split into a low and high figure so the portfolio can be totalled, sliced and re-sliced.</t>
  </si>
  <si>
    <t xml:space="preserve">Names, categories, tiers, priorities, IP status, revenue models and ceilings are carried over from the master list unchanged. Nothing here re-prices anything.</t>
  </si>
  <si>
    <t xml:space="preserve">How to read the numbers</t>
  </si>
  <si>
    <t xml:space="preserve">Every ceiling is illustrative TAM math — institution or population count multiplied by a defensible price point. It is not a forecast and not a quote.</t>
  </si>
  <si>
    <t xml:space="preserve">Real captured revenue in year one or two will be a small fraction of any ceiling here. The Capture Scenarios sheet is where that fraction gets set.</t>
  </si>
  <si>
    <t xml:space="preserve">Six rows are priced inside items 2 and 5 rather than standalone, and two are not yet quantifiable. Those carry zero so no revenue is double-counted.</t>
  </si>
  <si>
    <t xml:space="preserve">Sheets</t>
  </si>
  <si>
    <t xml:space="preserve">Master List — all 72 rows, sorted by list number. Blue figures are the parsed low and high ends of each ceiling.</t>
  </si>
  <si>
    <t xml:space="preserve">By Family — the seven technical families plus ProofCore and the Nonprofit Accountability track.</t>
  </si>
  <si>
    <t xml:space="preserve">By Tier &amp; Priority — where the weight sits across Tier 1-4 and across Build Now, Most Helpful and Back Burner.</t>
  </si>
  <si>
    <t xml:space="preserve">Build Now Pack — the Tier-1 Build Now subset: the near-term play, and the shortest list to hand to a partner.</t>
  </si>
  <si>
    <t xml:space="preserve">Capture Scenarios — what a given share of the ceiling is worth at year one, three and five.</t>
  </si>
  <si>
    <t xml:space="preserve">Ownership</t>
  </si>
  <si>
    <t xml:space="preserve">Born Between 2 Generals, LLC owns every item listed. Copyright covers the written work and source code; the mechanisms themselves are protected by provisional patent filing, and the 12-month public-disclosure clock is running.</t>
  </si>
  <si>
    <t xml:space="preserve">#</t>
  </si>
  <si>
    <t xml:space="preserve">Name</t>
  </si>
  <si>
    <t xml:space="preserve">Family</t>
  </si>
  <si>
    <t xml:space="preserve">Category</t>
  </si>
  <si>
    <t xml:space="preserve">Tier</t>
  </si>
  <si>
    <t xml:space="preserve">Priority</t>
  </si>
  <si>
    <t xml:space="preserve">IP Status</t>
  </si>
  <si>
    <t xml:space="preserve">Revenue Model</t>
  </si>
  <si>
    <t xml:space="preserve">Ceiling low</t>
  </si>
  <si>
    <t xml:space="preserve">Ceiling high</t>
  </si>
  <si>
    <t xml:space="preserve">Ceiling as written</t>
  </si>
  <si>
    <t xml:space="preserve">Blindfold Engine</t>
  </si>
  <si>
    <t xml:space="preserve">Named Engines</t>
  </si>
  <si>
    <t xml:space="preserve">Cryptographic core</t>
  </si>
  <si>
    <t xml:space="preserve">Build Now</t>
  </si>
  <si>
    <t xml:space="preserve">COPYRIGHTED</t>
  </si>
  <si>
    <t xml:space="preserve">Platform — licensed once, embedded in every engine below; also licensable directly into WidePoint's own PKI stack</t>
  </si>
  <si>
    <t xml:space="preserve">$25M–$75M/yr direct licensing to WidePoint alone (a slice of WidePoint's ~$45M annual revenue base), uncapped indirectly since every other engine below depends on it</t>
  </si>
  <si>
    <t xml:space="preserve">Vote Verification Engine</t>
  </si>
  <si>
    <t xml:space="preserve">Elections</t>
  </si>
  <si>
    <t xml:space="preserve">Gov-SaaS — per-jurisdiction annual license</t>
  </si>
  <si>
    <t xml:space="preserve">$150M–$400M/yr ceiling (≈10,000 US election jurisdictions × $15K–$40K/yr)</t>
  </si>
  <si>
    <t xml:space="preserve">Strong Room Engine</t>
  </si>
  <si>
    <t xml:space="preserve">Custody / secure storage</t>
  </si>
  <si>
    <t xml:space="preserve">HW+SW — unit sale of secure element + annual monitoring fee</t>
  </si>
  <si>
    <t xml:space="preserve">$80M–$250M/yr ceiling (evidence rooms, ballot storage, high-value custody sites across ~18,000 US law-enforcement agencies × $4K–$14K/yr)</t>
  </si>
  <si>
    <t xml:space="preserve">Strong Chain / Lock Chain Engine</t>
  </si>
  <si>
    <t xml:space="preserve">Chain of custody</t>
  </si>
  <si>
    <t xml:space="preserve">Inst-SaaS — per-facility/per-supply-chain annual license</t>
  </si>
  <si>
    <t xml:space="preserve">$60M–$200M/yr ceiling across law-enforcement, defense-supply, and election custody chains</t>
  </si>
  <si>
    <t xml:space="preserve">Safe Elections</t>
  </si>
  <si>
    <t xml:space="preserve">Elections platform</t>
  </si>
  <si>
    <t xml:space="preserve">FILE TONIGHT</t>
  </si>
  <si>
    <t xml:space="preserve">Gov-SaaS — bundles Vote Verification + anchoring mechanisms into one state/county contract</t>
  </si>
  <si>
    <t xml:space="preserve">$200M–$500M/yr ceiling (umbrella platform pricing across all US election jurisdictions)</t>
  </si>
  <si>
    <t xml:space="preserve">(Unnamed 6th engine — name to confirm)</t>
  </si>
  <si>
    <t xml:space="preserve">Unknown</t>
  </si>
  <si>
    <t xml:space="preserve">—</t>
  </si>
  <si>
    <t xml:space="preserve">Unassigned</t>
  </si>
  <si>
    <t xml:space="preserve">Unknown until identified</t>
  </si>
  <si>
    <t xml:space="preserve">Standing Business Token + Consumer-Initiated Verification</t>
  </si>
  <si>
    <t xml:space="preserve">Money</t>
  </si>
  <si>
    <t xml:space="preserve">Money/Telecom fraud</t>
  </si>
  <si>
    <t xml:space="preserve">PATENT-PENDING (Tier A)</t>
  </si>
  <si>
    <t xml:space="preserve">Per-Txn — carriers pay per verification call; licensed to telecom carriers, direct WidePoint telecom-management overlap</t>
  </si>
  <si>
    <t xml:space="preserve">$100M–$300M/yr ceiling (business call fraud costs US businesses ~$40B/yr; capturing a thin per-verification fee across major carriers)</t>
  </si>
  <si>
    <t xml:space="preserve">Deposit-to-Outlay Reconciliation</t>
  </si>
  <si>
    <t xml:space="preserve">Money/Government</t>
  </si>
  <si>
    <t xml:space="preserve">Gov-SaaS — federal/state budget office annual license</t>
  </si>
  <si>
    <t xml:space="preserve">$150M–$350M/yr ceiling (50 states + federal agencies × $2M–$6M/yr platform fee)</t>
  </si>
  <si>
    <t xml:space="preserve">Rotating Credentials with Split Custody</t>
  </si>
  <si>
    <t xml:space="preserve">Money/Credential security</t>
  </si>
  <si>
    <t xml:space="preserve">Inst-SaaS — enterprise credential-security license, sold like an IAM add-on</t>
  </si>
  <si>
    <t xml:space="preserve">$50M–$150M/yr ceiling (enterprise credential security market, sold alongside WidePoint's IAM line)</t>
  </si>
  <si>
    <t xml:space="preserve">Wire Routing Check with Auto-Freeze</t>
  </si>
  <si>
    <t xml:space="preserve">Money/Banking fraud</t>
  </si>
  <si>
    <t xml:space="preserve">Per-Txn — bank/processor pays per wire screened</t>
  </si>
  <si>
    <t xml:space="preserve">$75M–$200M/yr ceiling (US wire fraud losses run into the billions; a thin per-wire fee across major banks)</t>
  </si>
  <si>
    <t xml:space="preserve">Budget Execution Tokenization (line-by-line)</t>
  </si>
  <si>
    <t xml:space="preserve">Most Helpful</t>
  </si>
  <si>
    <t xml:space="preserve">PATENT-PENDING (Tier B)</t>
  </si>
  <si>
    <t xml:space="preserve">Gov-SaaS</t>
  </si>
  <si>
    <t xml:space="preserve">$40M–$100M/yr ceiling</t>
  </si>
  <si>
    <t xml:space="preserve">Officeholder Public Record</t>
  </si>
  <si>
    <t xml:space="preserve">Money/Government accountability</t>
  </si>
  <si>
    <t xml:space="preserve">Gov-SaaS + civic subscription</t>
  </si>
  <si>
    <t xml:space="preserve">$20M–$60M/yr ceiling</t>
  </si>
  <si>
    <t xml:space="preserve">Grant Lifecycle Tokenization</t>
  </si>
  <si>
    <t xml:space="preserve">$30M–$80M/yr ceiling</t>
  </si>
  <si>
    <t xml:space="preserve">Settlements with Immunity-Office Token</t>
  </si>
  <si>
    <t xml:space="preserve">Money/Legal</t>
  </si>
  <si>
    <t xml:space="preserve">$15M–$40M/yr ceiling</t>
  </si>
  <si>
    <t xml:space="preserve">QuickBooks Bridge</t>
  </si>
  <si>
    <t xml:space="preserve">Money/SMB</t>
  </si>
  <si>
    <t xml:space="preserve">Back Burner</t>
  </si>
  <si>
    <t xml:space="preserve">Seat-SaaS — small add-on fee per QuickBooks account</t>
  </si>
  <si>
    <t xml:space="preserve">$10M–$30M/yr ceiling (SMB attach-rate play, opens the ~33M US small-business market at a few dollars/mo)</t>
  </si>
  <si>
    <t xml:space="preserve">Volume Anomaly Detection</t>
  </si>
  <si>
    <t xml:space="preserve">Money/Fraud</t>
  </si>
  <si>
    <t xml:space="preserve">Per-Txn add-on to items 7/10 above</t>
  </si>
  <si>
    <t xml:space="preserve">$10M–$25M/yr ceiling (rides on the same fraud-fee base)</t>
  </si>
  <si>
    <t xml:space="preserve">FraudMap</t>
  </si>
  <si>
    <t xml:space="preserve">Civic/Investigative</t>
  </si>
  <si>
    <t xml:space="preserve">NOT YET FILED</t>
  </si>
  <si>
    <t xml:space="preserve">Inst-SaaS + civic-newsroom licensing</t>
  </si>
  <si>
    <t xml:space="preserve">$15M–$50M/yr ceiling ("could become enormous" per Kristen's own notes)</t>
  </si>
  <si>
    <t xml:space="preserve">Government Tracking Module Pack (10 verticals)</t>
  </si>
  <si>
    <t xml:space="preserve">PATENT-PENDING (Tier C)</t>
  </si>
  <si>
    <t xml:space="preserve">Gov-SaaS per vertical, sold as add-on modules</t>
  </si>
  <si>
    <t xml:space="preserve">$50M–$120M/yr ceiling across all 10 verticals combined once each is separately filed and sold</t>
  </si>
  <si>
    <t xml:space="preserve">Firearm Dual Marking + Lockbox</t>
  </si>
  <si>
    <t xml:space="preserve">Custody</t>
  </si>
  <si>
    <t xml:space="preserve">Custody/Law enforcement</t>
  </si>
  <si>
    <t xml:space="preserve">HW+SW — per-unit marking fee + storage-box hardware sale</t>
  </si>
  <si>
    <t xml:space="preserve">$80M–$250M/yr ceiling (~16M firearms manufactured/sold annually in the US at a modest per-unit marking + ledger fee)</t>
  </si>
  <si>
    <t xml:space="preserve">Defense Parts Hidden Marking</t>
  </si>
  <si>
    <t xml:space="preserve">Custody/Defense supply chain</t>
  </si>
  <si>
    <t xml:space="preserve">Gov-SaaS — DoD supply-chain contract, direct WidePoint fit</t>
  </si>
  <si>
    <t xml:space="preserve">$60M–$180M/yr ceiling (DoD supply-chain integrity contracts)</t>
  </si>
  <si>
    <t xml:space="preserve">Sealed Organ Transport Carrier</t>
  </si>
  <si>
    <t xml:space="preserve">Custody/Healthcare logistics</t>
  </si>
  <si>
    <t xml:space="preserve">HW+SW — per-carrier hardware sale + per-transport monitoring fee</t>
  </si>
  <si>
    <t xml:space="preserve">$40M–$100M/yr ceiling (~46,000 US organ transports/year × a monitored-transport fee)</t>
  </si>
  <si>
    <t xml:space="preserve">Paperless Courier</t>
  </si>
  <si>
    <t xml:space="preserve">Custody/Logistics</t>
  </si>
  <si>
    <t xml:space="preserve">Per-Txn — per-shipment token fee</t>
  </si>
  <si>
    <t xml:space="preserve">$10M–$30M/yr ceiling</t>
  </si>
  <si>
    <t xml:space="preserve">Evidence / Rape Kit / Narcotics Custody Tokenization</t>
  </si>
  <si>
    <t xml:space="preserve">Inst-SaaS — per-agency annual license</t>
  </si>
  <si>
    <t xml:space="preserve">$30M–$90M/yr ceiling (~18,000 US law-enforcement agencies)</t>
  </si>
  <si>
    <t xml:space="preserve">Detention Parallel Person + Money Chain</t>
  </si>
  <si>
    <t xml:space="preserve">Custody/Corrections</t>
  </si>
  <si>
    <t xml:space="preserve">Inst-SaaS — per-facility annual license</t>
  </si>
  <si>
    <t xml:space="preserve">$20M–$50M/yr ceiling (~3,000 US jails/prisons)</t>
  </si>
  <si>
    <t xml:space="preserve">Trafficking Detection by Absence</t>
  </si>
  <si>
    <t xml:space="preserve">Custody/Public health</t>
  </si>
  <si>
    <t xml:space="preserve">Inst-SaaS — per hospital/clinic</t>
  </si>
  <si>
    <t xml:space="preserve">$8M–$20M/yr ceiling</t>
  </si>
  <si>
    <t xml:space="preserve">Supply Chain of Custody Pack (minerals, timber, food)</t>
  </si>
  <si>
    <t xml:space="preserve">Custody/Supply chain</t>
  </si>
  <si>
    <t xml:space="preserve">Inst-SaaS per vertical</t>
  </si>
  <si>
    <t xml:space="preserve">$15M–$40M/yr ceiling across all three verticals</t>
  </si>
  <si>
    <t xml:space="preserve">Imported Organ / Fetal Tissue / Residential Placement / Registry Compliance</t>
  </si>
  <si>
    <t xml:space="preserve">Custody/Healthcare-regulatory</t>
  </si>
  <si>
    <t xml:space="preserve">PATENT-PENDING (Tier B/C)</t>
  </si>
  <si>
    <t xml:space="preserve">Inst-SaaS, small regulated niches</t>
  </si>
  <si>
    <t xml:space="preserve">$5M–$15M/yr ceiling combined</t>
  </si>
  <si>
    <t xml:space="preserve">Veteran Two-Vault Record</t>
  </si>
  <si>
    <t xml:space="preserve">Records</t>
  </si>
  <si>
    <t xml:space="preserve">Records/Government identity</t>
  </si>
  <si>
    <t xml:space="preserve">Gov-SaaS (VA/state contract) or per-veteran micro-fee</t>
  </si>
  <si>
    <t xml:space="preserve">$180M–$360M/yr ceiling (~18M living US veterans × $10–$20/yr)</t>
  </si>
  <si>
    <t xml:space="preserve">Citizen &amp; Family Document Vault</t>
  </si>
  <si>
    <t xml:space="preserve">Gov-SaaS — per-state contract</t>
  </si>
  <si>
    <t xml:space="preserve">$100M–$500M/yr ceiling (50-state rollout × $2M–$10M/yr per state)</t>
  </si>
  <si>
    <t xml:space="preserve">Social Security Reissuance Flow</t>
  </si>
  <si>
    <t xml:space="preserve">Gov-SaaS (SSA contract) or per-transaction fee</t>
  </si>
  <si>
    <t xml:space="preserve">$30M–$90M/yr ceiling (~5.7M SS card replacement requests/yr)</t>
  </si>
  <si>
    <t xml:space="preserve">Birth Certificate Tokenization + Fraud Alerting</t>
  </si>
  <si>
    <t xml:space="preserve">Gov-SaaS — per-state vital-records contract</t>
  </si>
  <si>
    <t xml:space="preserve">$40M–$120M/yr ceiling (50-state vital records systems)</t>
  </si>
  <si>
    <t xml:space="preserve">Paired Personal/Household Document Vaults</t>
  </si>
  <si>
    <t xml:space="preserve">Records/Consumer</t>
  </si>
  <si>
    <t xml:space="preserve">Seat-SaaS — consumer subscription</t>
  </si>
  <si>
    <t xml:space="preserve">Records Vertical Pack (student loans, carbon credit, art provenance, credential verification, nonprofit grants, account provenance, clinical trials)</t>
  </si>
  <si>
    <t xml:space="preserve">Records/Various</t>
  </si>
  <si>
    <t xml:space="preserve">$25M–$60M/yr ceiling combined</t>
  </si>
  <si>
    <t xml:space="preserve">Multi-Custody Anchoring</t>
  </si>
  <si>
    <t xml:space="preserve">Elections/Cryptographic</t>
  </si>
  <si>
    <t xml:space="preserve">Platform — bundled inside Safe Elections/Vote Verification pricing</t>
  </si>
  <si>
    <t xml:space="preserve">Captured inside items 2 &amp; 5 above</t>
  </si>
  <si>
    <t xml:space="preserve">Anchoring at Process Boundaries</t>
  </si>
  <si>
    <t xml:space="preserve">Platform</t>
  </si>
  <si>
    <t xml:space="preserve">Expiring, Renewing Eligibility Credentials</t>
  </si>
  <si>
    <t xml:space="preserve">Elections/Identity</t>
  </si>
  <si>
    <t xml:space="preserve">Externally Countable Attendance Marks</t>
  </si>
  <si>
    <t xml:space="preserve">Dual-Control Resolution</t>
  </si>
  <si>
    <t xml:space="preserve">Elections/Process</t>
  </si>
  <si>
    <t xml:space="preserve">Shakeout Dry Run</t>
  </si>
  <si>
    <t xml:space="preserve">Standalone consulting/audit engagement, per election cycle</t>
  </si>
  <si>
    <t xml:space="preserve">$5M–$15M/yr ceiling (paid dry-run audits per cycle, sold separately from the platform)</t>
  </si>
  <si>
    <t xml:space="preserve">Compartmented Delivery</t>
  </si>
  <si>
    <t xml:space="preserve">Comms</t>
  </si>
  <si>
    <t xml:space="preserve">Comms/Cryptographic</t>
  </si>
  <si>
    <t xml:space="preserve">Gov-SaaS / OEM license into WidePoint's PKI stack</t>
  </si>
  <si>
    <t xml:space="preserve">$50M–$150M/yr ceiling (licensed as a core primitive across WidePoint's own product line)</t>
  </si>
  <si>
    <t xml:space="preserve">One-Way Derivation</t>
  </si>
  <si>
    <t xml:space="preserve">OEM license</t>
  </si>
  <si>
    <t xml:space="preserve">$30M–$90M/yr ceiling</t>
  </si>
  <si>
    <t xml:space="preserve">Zero-Knowledge Observer</t>
  </si>
  <si>
    <t xml:space="preserve">Restraint &amp; Seclusion Compliance (CMS 42 CFR 482.13)</t>
  </si>
  <si>
    <t xml:space="preserve">Clinical</t>
  </si>
  <si>
    <t xml:space="preserve">Clinical/Compliance</t>
  </si>
  <si>
    <t xml:space="preserve">Inst-SaaS — per-hospital annual compliance license</t>
  </si>
  <si>
    <t xml:space="preserve">$90M–$300M/yr ceiling (~6,090 US hospitals × $15K–$50K/yr, regulator-forced adoption)</t>
  </si>
  <si>
    <t xml:space="preserve">Tiered Alert Escalation</t>
  </si>
  <si>
    <t xml:space="preserve">Clinical/Patient safety</t>
  </si>
  <si>
    <t xml:space="preserve">Inst-SaaS add-on to item 43</t>
  </si>
  <si>
    <t xml:space="preserve">Cumulative Dose Trigger</t>
  </si>
  <si>
    <t xml:space="preserve">Escalation Outside the Facility</t>
  </si>
  <si>
    <t xml:space="preserve">$10M–$25M/yr ceiling</t>
  </si>
  <si>
    <t xml:space="preserve">Advocate Dispatch</t>
  </si>
  <si>
    <t xml:space="preserve">Inst-SaaS add-on + staffing-services fee</t>
  </si>
  <si>
    <t xml:space="preserve">$15M–$35M/yr ceiling</t>
  </si>
  <si>
    <t xml:space="preserve">Continuous Room Recording / Patient-Side Audit / Documentation Gates Payment</t>
  </si>
  <si>
    <t xml:space="preserve">Inst-SaaS add-on</t>
  </si>
  <si>
    <t xml:space="preserve">$10M–$25M/yr ceiling combined</t>
  </si>
  <si>
    <t xml:space="preserve">Severance Architecture</t>
  </si>
  <si>
    <t xml:space="preserve">Privacy</t>
  </si>
  <si>
    <t xml:space="preserve">Privacy/Compliance</t>
  </si>
  <si>
    <t xml:space="preserve">Gov-SaaS / Inst-SaaS — modeled on mandatory registry-reporting fees</t>
  </si>
  <si>
    <t xml:space="preserve">Adaptive Suppression</t>
  </si>
  <si>
    <t xml:space="preserve">OEM license into any data-release pipeline</t>
  </si>
  <si>
    <t xml:space="preserve">Tokenized Document Release</t>
  </si>
  <si>
    <t xml:space="preserve">Gov-SaaS — replaces manual FOIA/redaction labor</t>
  </si>
  <si>
    <t xml:space="preserve">Withdrawable-Consent Record / Graded Transport Tier / Derived Biometric Template</t>
  </si>
  <si>
    <t xml:space="preserve">$15M–$40M/yr ceiling combined</t>
  </si>
  <si>
    <t xml:space="preserve">ProofCore</t>
  </si>
  <si>
    <t xml:space="preserve">Platform/Infrastructure</t>
  </si>
  <si>
    <t xml:space="preserve">Platform — Inst-SaaS across every vertical below</t>
  </si>
  <si>
    <t xml:space="preserve">$30M–$80M/yr ceiling once 3–4 verticals are live and cross-selling</t>
  </si>
  <si>
    <t xml:space="preserve">THREATCHAIN</t>
  </si>
  <si>
    <t xml:space="preserve">Cybersecurity</t>
  </si>
  <si>
    <t xml:space="preserve">Inst-SaaS — direct overlap with WidePoint's own cybersecurity line</t>
  </si>
  <si>
    <t xml:space="preserve">$25M–$70M/yr ceiling</t>
  </si>
  <si>
    <t xml:space="preserve">Evidence Spine / Case Room</t>
  </si>
  <si>
    <t xml:space="preserve">Core infrastructure</t>
  </si>
  <si>
    <t xml:space="preserve">Platform — not sold standalone, captured through items 53/57–64</t>
  </si>
  <si>
    <t xml:space="preserve">Captured inside ProofCore pricing above</t>
  </si>
  <si>
    <t xml:space="preserve">DECISIONCHAIN / Organization OS</t>
  </si>
  <si>
    <t xml:space="preserve">Enterprise/Institutional memory</t>
  </si>
  <si>
    <t xml:space="preserve">Inst-SaaS — expands contract value once sold alongside ProofCore</t>
  </si>
  <si>
    <t xml:space="preserve">$15M–$45M/yr ceiling</t>
  </si>
  <si>
    <t xml:space="preserve">TRUTHLINE</t>
  </si>
  <si>
    <t xml:space="preserve">Journalism/Investigations</t>
  </si>
  <si>
    <t xml:space="preserve">Seat-SaaS — per-newsroom subscription</t>
  </si>
  <si>
    <t xml:space="preserve">$5M–$15M/yr ceiling (~7,000 US newsrooms, small addressable slice paying)</t>
  </si>
  <si>
    <t xml:space="preserve">FieldTruth</t>
  </si>
  <si>
    <t xml:space="preserve">Field journalism</t>
  </si>
  <si>
    <t xml:space="preserve">Seat-SaaS</t>
  </si>
  <si>
    <t xml:space="preserve">$3M–$10M/yr ceiling</t>
  </si>
  <si>
    <t xml:space="preserve">StreetIntel</t>
  </si>
  <si>
    <t xml:space="preserve">Field intelligence</t>
  </si>
  <si>
    <t xml:space="preserve">Seat-SaaS add-on to FieldTruth</t>
  </si>
  <si>
    <t xml:space="preserve">$2M–$8M/yr ceiling</t>
  </si>
  <si>
    <t xml:space="preserve">Receipts</t>
  </si>
  <si>
    <t xml:space="preserve">Public trust/journalism</t>
  </si>
  <si>
    <t xml:space="preserve">Seat-SaaS + publisher licensing</t>
  </si>
  <si>
    <t xml:space="preserve">TipLine AI</t>
  </si>
  <si>
    <t xml:space="preserve">Investigative tips</t>
  </si>
  <si>
    <t xml:space="preserve">Seat-SaaS — needs security/legal review before launch</t>
  </si>
  <si>
    <t xml:space="preserve">$3M–$8M/yr ceiling</t>
  </si>
  <si>
    <t xml:space="preserve">PROOF</t>
  </si>
  <si>
    <t xml:space="preserve">Fact-checking</t>
  </si>
  <si>
    <t xml:space="preserve">Seat-SaaS + media licensing</t>
  </si>
  <si>
    <t xml:space="preserve">$5M–$15M/yr ceiling</t>
  </si>
  <si>
    <t xml:space="preserve">Who Benefits? / Promise vs. Reality</t>
  </si>
  <si>
    <t xml:space="preserve">Civic accountability</t>
  </si>
  <si>
    <t xml:space="preserve">Freemium consumer + foundation/grant sponsorship</t>
  </si>
  <si>
    <t xml:space="preserve">$2M–$8M/yr ceiling (highest audience appeal, lowest direct monetization)</t>
  </si>
  <si>
    <t xml:space="preserve">CASEGRAPH</t>
  </si>
  <si>
    <t xml:space="preserve">Investigations/legal</t>
  </si>
  <si>
    <t xml:space="preserve">PEOPLEOPS</t>
  </si>
  <si>
    <t xml:space="preserve">HR</t>
  </si>
  <si>
    <t xml:space="preserve">$2M–$6M/yr ceiling (competitive existing market, lower differentiation)</t>
  </si>
  <si>
    <t xml:space="preserve">Follow the Address</t>
  </si>
  <si>
    <t xml:space="preserve">Investigative utility</t>
  </si>
  <si>
    <t xml:space="preserve">Seat-SaaS, niche</t>
  </si>
  <si>
    <t xml:space="preserve">$1M–$3M/yr ceiling</t>
  </si>
  <si>
    <t xml:space="preserve">LEARNINGCHAIN / HISTORYGRAPH</t>
  </si>
  <si>
    <t xml:space="preserve">Education</t>
  </si>
  <si>
    <t xml:space="preserve">Inst-SaaS — school/district license, long sales cycle</t>
  </si>
  <si>
    <t xml:space="preserve">$3M–$10M/yr ceiling combined, multi-year to realize</t>
  </si>
  <si>
    <t xml:space="preserve">SOURCECHAIN / IMPACTCHAIN / CASECHAIN / CODECHAIN / PUBLICLEDGER / Evidence Lab</t>
  </si>
  <si>
    <t xml:space="preserve">Future verticals</t>
  </si>
  <si>
    <t xml:space="preserve">Platform — future Inst-SaaS verticals</t>
  </si>
  <si>
    <t xml:space="preserve">$10M–$30M/yr ceiling combined once built</t>
  </si>
  <si>
    <t xml:space="preserve">Grid 12: Nonprofit Accountability</t>
  </si>
  <si>
    <t xml:space="preserve">Nonprofit Accountability</t>
  </si>
  <si>
    <t xml:space="preserve">Nonprofit regulation</t>
  </si>
  <si>
    <t xml:space="preserve">Inst-SaaS — per-nonprofit compliance subscription</t>
  </si>
  <si>
    <t xml:space="preserve">$20M–$60M/yr ceiling (~100K larger US 501(c)(3)s with budget to pay, out of ~1.8M total, × $2K–$6K/yr)</t>
  </si>
  <si>
    <t xml:space="preserve">Donor Diligence Instrument</t>
  </si>
  <si>
    <t xml:space="preserve">Philanthropy</t>
  </si>
  <si>
    <t xml:space="preserve">Seat-SaaS + per-report fee to donors/foundations</t>
  </si>
  <si>
    <t xml:space="preserve">Sealed Disbursement Ledger</t>
  </si>
  <si>
    <t xml:space="preserve">Nonprofit financial integrity</t>
  </si>
  <si>
    <t xml:space="preserve">Platform — runs on the Blindfold Engine crypto core, licensed per nonprofit</t>
  </si>
  <si>
    <t xml:space="preserve">Claim Ledger / Galley</t>
  </si>
  <si>
    <t xml:space="preserve">Legal/case analysis</t>
  </si>
  <si>
    <t xml:space="preserve">Not yet productized — currently case-specific</t>
  </si>
  <si>
    <t xml:space="preserve">Not yet quantifiable — needs generalization before pricing</t>
  </si>
  <si>
    <t xml:space="preserve">Sum of row ceilings, all items</t>
  </si>
  <si>
    <t xml:space="preserve">Source: Master App &amp; Mechanism List, August 13 2026. Low and high are the two ends of each row's stated ceiling.</t>
  </si>
  <si>
    <t xml:space="preserve">The binder states a portfolio-wide illustrative ceiling of $2.0B-$4.5B/yr. That figure and this row sum are two different calculations over the same list.</t>
  </si>
  <si>
    <t xml:space="preserve">Items</t>
  </si>
  <si>
    <t xml:space="preserve">Share of high</t>
  </si>
  <si>
    <t xml:space="preserve">Total</t>
  </si>
  <si>
    <t xml:space="preserve">By revenue tier</t>
  </si>
  <si>
    <t xml:space="preserve">What the tier means</t>
  </si>
  <si>
    <t xml:space="preserve">Federal / state / DoD scale, or direct overlap with WidePoint's PKI, identity or telecom business</t>
  </si>
  <si>
    <t xml:space="preserve">Enterprise and institutional scale: multi-year B2B and B2G, hospital systems, large nonprofits</t>
  </si>
  <si>
    <t xml:space="preserve">Vertical SaaS and civic-tech scale: newsrooms, nonprofits, smaller agencies</t>
  </si>
  <si>
    <t xml:space="preserve">Emerging and mission-driven: real value, longer sales cycle, grant or pilot funded</t>
  </si>
  <si>
    <t xml:space="preserve">By build priority</t>
  </si>
  <si>
    <t xml:space="preserve">What the tag means</t>
  </si>
  <si>
    <t xml:space="preserve">Flagship, most build-ready, most exciting</t>
  </si>
  <si>
    <t xml:space="preserve">Highest civic or social impact</t>
  </si>
  <si>
    <t xml:space="preserve">Parked for later</t>
  </si>
  <si>
    <t xml:space="preserve">By IP status</t>
  </si>
  <si>
    <t xml:space="preserve">IP status</t>
  </si>
  <si>
    <t xml:space="preserve">Note</t>
  </si>
  <si>
    <t xml:space="preserve">Filed. Certificates kept in the master binder</t>
  </si>
  <si>
    <t xml:space="preserve">Named engine still to file before the provisional deadline</t>
  </si>
  <si>
    <t xml:space="preserve">Patent counsel's highest-priority triage tier</t>
  </si>
  <si>
    <t xml:space="preserve">Second triage tier</t>
  </si>
  <si>
    <t xml:space="preserve">Third triage tier</t>
  </si>
  <si>
    <t xml:space="preserve">Named app or product with no IP action taken yet</t>
  </si>
  <si>
    <t xml:space="preserve">Tier-1 Build Now — the near-term play</t>
  </si>
  <si>
    <t xml:space="preserve">The subset most directly sellable through an existing federal and PKI distribution channel.</t>
  </si>
  <si>
    <t xml:space="preserve">Total, 25 Tier-1 Build Now items</t>
  </si>
  <si>
    <t xml:space="preserve">Four rows here are anchoring and credentialing mechanisms priced inside items 2 and 5, so they carry zero rather than double-count.</t>
  </si>
  <si>
    <t xml:space="preserve">What a share of the ceiling is actually worth</t>
  </si>
  <si>
    <t xml:space="preserve">A ceiling is the whole market. Capture is the part won. Set the capture rate and the ramp; everything else follows.</t>
  </si>
  <si>
    <t xml:space="preserve">Capture rate, year 1</t>
  </si>
  <si>
    <t xml:space="preserve">Share of the ceiling actually contracted. Change these three cells.</t>
  </si>
  <si>
    <t xml:space="preserve">Capture rate, year 3</t>
  </si>
  <si>
    <t xml:space="preserve">Capture rate, year 5</t>
  </si>
  <si>
    <t xml:space="preserve">Which base to model on</t>
  </si>
  <si>
    <t xml:space="preserve">Tier-1 Build Now</t>
  </si>
  <si>
    <t xml:space="preserve">Type: Tier-1 Build Now, or All items</t>
  </si>
  <si>
    <t xml:space="preserve">Base ceiling low</t>
  </si>
  <si>
    <t xml:space="preserve">Base ceiling high</t>
  </si>
  <si>
    <t xml:space="preserve">Year</t>
  </si>
  <si>
    <t xml:space="preserve">Capture rate</t>
  </si>
  <si>
    <t xml:space="preserve">On ceiling low</t>
  </si>
  <si>
    <t xml:space="preserve">On ceiling high</t>
  </si>
  <si>
    <t xml:space="preserve">Midpoint</t>
  </si>
  <si>
    <t xml:space="preserve">Year 1</t>
  </si>
  <si>
    <t xml:space="preserve">Year 3</t>
  </si>
  <si>
    <t xml:space="preserve">Year 5</t>
  </si>
  <si>
    <t xml:space="preserve">A half-percent of a $4.5B ceiling is still an eight-figure business. That is the argument the ceiling exists to make.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</si>
</sst>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;&quot;($&quot;#,##0\);\-"/>
    <numFmt numFmtId="166" formatCode="0.0%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A3161"/>
      <name val="Arial"/>
      <family val="0"/>
      <charset val="1"/>
    </font>
    <font>
      <i val="true"/>
      <sz val="9"/>
      <color rgb="FF5B6779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8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A3161"/>
        <bgColor rgb="FF333333"/>
      </patternFill>
    </fill>
    <fill>
      <patternFill patternType="solid">
        <fgColor rgb="FFE8EDF5"/>
        <bgColor rgb="FFFFFFFF"/>
      </patternFill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8ED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B6779"/>
      <rgbColor rgb="FF969696"/>
      <rgbColor rgb="FF0A3161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2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/>
    </row>
    <row r="4" customFormat="false" ht="15" hidden="false" customHeight="false" outlineLevel="0" collapsed="false">
      <c r="A4" s="4" t="s">
        <v>2</v>
      </c>
    </row>
    <row r="5" customFormat="false" ht="23.85" hidden="false" customHeight="false" outlineLevel="0" collapsed="false">
      <c r="A5" s="3" t="s">
        <v>3</v>
      </c>
    </row>
    <row r="6" customFormat="false" ht="23.85" hidden="false" customHeight="false" outlineLevel="0" collapsed="false">
      <c r="A6" s="3" t="s">
        <v>4</v>
      </c>
    </row>
    <row r="7" customFormat="false" ht="15" hidden="false" customHeight="false" outlineLevel="0" collapsed="false">
      <c r="A7" s="3"/>
    </row>
    <row r="8" customFormat="false" ht="15" hidden="false" customHeight="false" outlineLevel="0" collapsed="false">
      <c r="A8" s="4" t="s">
        <v>5</v>
      </c>
    </row>
    <row r="9" customFormat="false" ht="23.85" hidden="false" customHeight="false" outlineLevel="0" collapsed="false">
      <c r="A9" s="3" t="s">
        <v>6</v>
      </c>
    </row>
    <row r="10" customFormat="false" ht="23.85" hidden="false" customHeight="false" outlineLevel="0" collapsed="false">
      <c r="A10" s="3" t="s">
        <v>7</v>
      </c>
    </row>
    <row r="11" customFormat="false" ht="23.85" hidden="false" customHeight="false" outlineLevel="0" collapsed="false">
      <c r="A11" s="3" t="s">
        <v>8</v>
      </c>
    </row>
    <row r="12" customFormat="false" ht="15" hidden="false" customHeight="false" outlineLevel="0" collapsed="false">
      <c r="A12" s="3"/>
    </row>
    <row r="13" customFormat="false" ht="15" hidden="false" customHeight="false" outlineLevel="0" collapsed="false">
      <c r="A13" s="4" t="s">
        <v>9</v>
      </c>
    </row>
    <row r="14" customFormat="false" ht="15" hidden="false" customHeight="false" outlineLevel="0" collapsed="false">
      <c r="A14" s="3" t="s">
        <v>10</v>
      </c>
    </row>
    <row r="15" customFormat="false" ht="15" hidden="false" customHeight="false" outlineLevel="0" collapsed="false">
      <c r="A15" s="3" t="s">
        <v>11</v>
      </c>
    </row>
    <row r="16" customFormat="false" ht="15" hidden="false" customHeight="false" outlineLevel="0" collapsed="false">
      <c r="A16" s="3" t="s">
        <v>12</v>
      </c>
    </row>
    <row r="17" customFormat="false" ht="15" hidden="false" customHeight="false" outlineLevel="0" collapsed="false">
      <c r="A17" s="3" t="s">
        <v>13</v>
      </c>
    </row>
    <row r="18" customFormat="false" ht="15" hidden="false" customHeight="false" outlineLevel="0" collapsed="false">
      <c r="A18" s="3" t="s">
        <v>14</v>
      </c>
    </row>
    <row r="19" customFormat="false" ht="15" hidden="false" customHeight="false" outlineLevel="0" collapsed="false">
      <c r="A19" s="3"/>
    </row>
    <row r="20" customFormat="false" ht="15" hidden="false" customHeight="false" outlineLevel="0" collapsed="false">
      <c r="A20" s="4" t="s">
        <v>15</v>
      </c>
    </row>
    <row r="21" customFormat="false" ht="23.85" hidden="false" customHeight="false" outlineLevel="0" collapsed="false">
      <c r="A21" s="3" t="s">
        <v>16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7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42"/>
    <col collapsed="false" customWidth="true" hidden="false" outlineLevel="0" max="3" min="3" style="0" width="20"/>
    <col collapsed="false" customWidth="true" hidden="false" outlineLevel="0" max="4" min="4" style="0" width="26"/>
    <col collapsed="false" customWidth="true" hidden="false" outlineLevel="0" max="5" min="5" style="0" width="6"/>
    <col collapsed="false" customWidth="true" hidden="false" outlineLevel="0" max="6" min="6" style="0" width="13"/>
    <col collapsed="false" customWidth="true" hidden="false" outlineLevel="0" max="7" min="7" style="0" width="24"/>
    <col collapsed="false" customWidth="true" hidden="false" outlineLevel="0" max="8" min="8" style="0" width="40"/>
    <col collapsed="false" customWidth="true" hidden="false" outlineLevel="0" max="10" min="9" style="0" width="14"/>
    <col collapsed="false" customWidth="true" hidden="false" outlineLevel="0" max="11" min="11" style="0" width="46"/>
  </cols>
  <sheetData>
    <row r="1" customFormat="false" ht="15" hidden="false" customHeight="false" outlineLevel="0" collapsed="false">
      <c r="A1" s="5" t="s">
        <v>17</v>
      </c>
      <c r="B1" s="5" t="s">
        <v>18</v>
      </c>
      <c r="C1" s="5" t="s">
        <v>19</v>
      </c>
      <c r="D1" s="5" t="s">
        <v>20</v>
      </c>
      <c r="E1" s="5" t="s">
        <v>21</v>
      </c>
      <c r="F1" s="5" t="s">
        <v>22</v>
      </c>
      <c r="G1" s="5" t="s">
        <v>23</v>
      </c>
      <c r="H1" s="5" t="s">
        <v>24</v>
      </c>
      <c r="I1" s="5" t="s">
        <v>25</v>
      </c>
      <c r="J1" s="5" t="s">
        <v>26</v>
      </c>
      <c r="K1" s="5" t="s">
        <v>27</v>
      </c>
    </row>
    <row r="2" customFormat="false" ht="15" hidden="false" customHeight="false" outlineLevel="0" collapsed="false">
      <c r="A2" s="6" t="n">
        <v>1</v>
      </c>
      <c r="B2" s="7" t="s">
        <v>28</v>
      </c>
      <c r="C2" s="6" t="s">
        <v>29</v>
      </c>
      <c r="D2" s="6" t="s">
        <v>30</v>
      </c>
      <c r="E2" s="6" t="n">
        <v>1</v>
      </c>
      <c r="F2" s="6" t="s">
        <v>31</v>
      </c>
      <c r="G2" s="6" t="s">
        <v>32</v>
      </c>
      <c r="H2" s="6" t="s">
        <v>33</v>
      </c>
      <c r="I2" s="8" t="n">
        <v>25000000</v>
      </c>
      <c r="J2" s="8" t="n">
        <v>75000000</v>
      </c>
      <c r="K2" s="9" t="s">
        <v>34</v>
      </c>
    </row>
    <row r="3" customFormat="false" ht="15" hidden="false" customHeight="false" outlineLevel="0" collapsed="false">
      <c r="A3" s="6" t="n">
        <v>2</v>
      </c>
      <c r="B3" s="7" t="s">
        <v>35</v>
      </c>
      <c r="C3" s="6" t="s">
        <v>29</v>
      </c>
      <c r="D3" s="6" t="s">
        <v>36</v>
      </c>
      <c r="E3" s="6" t="n">
        <v>1</v>
      </c>
      <c r="F3" s="6" t="s">
        <v>31</v>
      </c>
      <c r="G3" s="6" t="s">
        <v>32</v>
      </c>
      <c r="H3" s="6" t="s">
        <v>37</v>
      </c>
      <c r="I3" s="8" t="n">
        <v>150000000</v>
      </c>
      <c r="J3" s="8" t="n">
        <v>400000000</v>
      </c>
      <c r="K3" s="9" t="s">
        <v>38</v>
      </c>
    </row>
    <row r="4" customFormat="false" ht="15" hidden="false" customHeight="false" outlineLevel="0" collapsed="false">
      <c r="A4" s="6" t="n">
        <v>3</v>
      </c>
      <c r="B4" s="7" t="s">
        <v>39</v>
      </c>
      <c r="C4" s="6" t="s">
        <v>29</v>
      </c>
      <c r="D4" s="6" t="s">
        <v>40</v>
      </c>
      <c r="E4" s="6" t="n">
        <v>1</v>
      </c>
      <c r="F4" s="6" t="s">
        <v>31</v>
      </c>
      <c r="G4" s="6" t="s">
        <v>32</v>
      </c>
      <c r="H4" s="6" t="s">
        <v>41</v>
      </c>
      <c r="I4" s="8" t="n">
        <v>80000000</v>
      </c>
      <c r="J4" s="8" t="n">
        <v>250000000</v>
      </c>
      <c r="K4" s="9" t="s">
        <v>42</v>
      </c>
    </row>
    <row r="5" customFormat="false" ht="15" hidden="false" customHeight="false" outlineLevel="0" collapsed="false">
      <c r="A5" s="6" t="n">
        <v>4</v>
      </c>
      <c r="B5" s="7" t="s">
        <v>43</v>
      </c>
      <c r="C5" s="6" t="s">
        <v>29</v>
      </c>
      <c r="D5" s="6" t="s">
        <v>44</v>
      </c>
      <c r="E5" s="6" t="n">
        <v>1</v>
      </c>
      <c r="F5" s="6" t="s">
        <v>31</v>
      </c>
      <c r="G5" s="6" t="s">
        <v>32</v>
      </c>
      <c r="H5" s="6" t="s">
        <v>45</v>
      </c>
      <c r="I5" s="8" t="n">
        <v>60000000</v>
      </c>
      <c r="J5" s="8" t="n">
        <v>200000000</v>
      </c>
      <c r="K5" s="9" t="s">
        <v>46</v>
      </c>
    </row>
    <row r="6" customFormat="false" ht="15" hidden="false" customHeight="false" outlineLevel="0" collapsed="false">
      <c r="A6" s="6" t="n">
        <v>5</v>
      </c>
      <c r="B6" s="7" t="s">
        <v>47</v>
      </c>
      <c r="C6" s="6" t="s">
        <v>29</v>
      </c>
      <c r="D6" s="6" t="s">
        <v>48</v>
      </c>
      <c r="E6" s="6" t="n">
        <v>1</v>
      </c>
      <c r="F6" s="6" t="s">
        <v>31</v>
      </c>
      <c r="G6" s="6" t="s">
        <v>49</v>
      </c>
      <c r="H6" s="6" t="s">
        <v>50</v>
      </c>
      <c r="I6" s="8" t="n">
        <v>200000000</v>
      </c>
      <c r="J6" s="8" t="n">
        <v>500000000</v>
      </c>
      <c r="K6" s="9" t="s">
        <v>51</v>
      </c>
    </row>
    <row r="7" customFormat="false" ht="15" hidden="false" customHeight="false" outlineLevel="0" collapsed="false">
      <c r="A7" s="6" t="n">
        <v>6</v>
      </c>
      <c r="B7" s="7" t="s">
        <v>52</v>
      </c>
      <c r="C7" s="6" t="s">
        <v>29</v>
      </c>
      <c r="D7" s="6" t="s">
        <v>53</v>
      </c>
      <c r="E7" s="6" t="s">
        <v>54</v>
      </c>
      <c r="F7" s="6" t="s">
        <v>55</v>
      </c>
      <c r="G7" s="6" t="s">
        <v>49</v>
      </c>
      <c r="H7" s="6" t="s">
        <v>56</v>
      </c>
      <c r="I7" s="8" t="n">
        <v>0</v>
      </c>
      <c r="J7" s="8" t="n">
        <v>0</v>
      </c>
      <c r="K7" s="9" t="s">
        <v>56</v>
      </c>
    </row>
    <row r="8" customFormat="false" ht="15" hidden="false" customHeight="false" outlineLevel="0" collapsed="false">
      <c r="A8" s="6" t="n">
        <v>7</v>
      </c>
      <c r="B8" s="7" t="s">
        <v>57</v>
      </c>
      <c r="C8" s="6" t="s">
        <v>58</v>
      </c>
      <c r="D8" s="6" t="s">
        <v>59</v>
      </c>
      <c r="E8" s="6" t="n">
        <v>1</v>
      </c>
      <c r="F8" s="6" t="s">
        <v>31</v>
      </c>
      <c r="G8" s="6" t="s">
        <v>60</v>
      </c>
      <c r="H8" s="6" t="s">
        <v>61</v>
      </c>
      <c r="I8" s="8" t="n">
        <v>100000000</v>
      </c>
      <c r="J8" s="8" t="n">
        <v>300000000</v>
      </c>
      <c r="K8" s="9" t="s">
        <v>62</v>
      </c>
    </row>
    <row r="9" customFormat="false" ht="15" hidden="false" customHeight="false" outlineLevel="0" collapsed="false">
      <c r="A9" s="6" t="n">
        <v>8</v>
      </c>
      <c r="B9" s="7" t="s">
        <v>63</v>
      </c>
      <c r="C9" s="6" t="s">
        <v>58</v>
      </c>
      <c r="D9" s="6" t="s">
        <v>64</v>
      </c>
      <c r="E9" s="6" t="n">
        <v>1</v>
      </c>
      <c r="F9" s="6" t="s">
        <v>31</v>
      </c>
      <c r="G9" s="6" t="s">
        <v>60</v>
      </c>
      <c r="H9" s="6" t="s">
        <v>65</v>
      </c>
      <c r="I9" s="8" t="n">
        <v>150000000</v>
      </c>
      <c r="J9" s="8" t="n">
        <v>350000000</v>
      </c>
      <c r="K9" s="9" t="s">
        <v>66</v>
      </c>
    </row>
    <row r="10" customFormat="false" ht="15" hidden="false" customHeight="false" outlineLevel="0" collapsed="false">
      <c r="A10" s="6" t="n">
        <v>9</v>
      </c>
      <c r="B10" s="7" t="s">
        <v>67</v>
      </c>
      <c r="C10" s="6" t="s">
        <v>58</v>
      </c>
      <c r="D10" s="6" t="s">
        <v>68</v>
      </c>
      <c r="E10" s="6" t="n">
        <v>1</v>
      </c>
      <c r="F10" s="6" t="s">
        <v>31</v>
      </c>
      <c r="G10" s="6" t="s">
        <v>60</v>
      </c>
      <c r="H10" s="6" t="s">
        <v>69</v>
      </c>
      <c r="I10" s="8" t="n">
        <v>50000000</v>
      </c>
      <c r="J10" s="8" t="n">
        <v>150000000</v>
      </c>
      <c r="K10" s="9" t="s">
        <v>70</v>
      </c>
    </row>
    <row r="11" customFormat="false" ht="15" hidden="false" customHeight="false" outlineLevel="0" collapsed="false">
      <c r="A11" s="6" t="n">
        <v>10</v>
      </c>
      <c r="B11" s="7" t="s">
        <v>71</v>
      </c>
      <c r="C11" s="6" t="s">
        <v>58</v>
      </c>
      <c r="D11" s="6" t="s">
        <v>72</v>
      </c>
      <c r="E11" s="6" t="n">
        <v>1</v>
      </c>
      <c r="F11" s="6" t="s">
        <v>31</v>
      </c>
      <c r="G11" s="6" t="s">
        <v>60</v>
      </c>
      <c r="H11" s="6" t="s">
        <v>73</v>
      </c>
      <c r="I11" s="8" t="n">
        <v>75000000</v>
      </c>
      <c r="J11" s="8" t="n">
        <v>200000000</v>
      </c>
      <c r="K11" s="9" t="s">
        <v>74</v>
      </c>
    </row>
    <row r="12" customFormat="false" ht="15" hidden="false" customHeight="false" outlineLevel="0" collapsed="false">
      <c r="A12" s="6" t="n">
        <v>11</v>
      </c>
      <c r="B12" s="7" t="s">
        <v>75</v>
      </c>
      <c r="C12" s="6" t="s">
        <v>58</v>
      </c>
      <c r="D12" s="6" t="s">
        <v>64</v>
      </c>
      <c r="E12" s="6" t="n">
        <v>2</v>
      </c>
      <c r="F12" s="6" t="s">
        <v>76</v>
      </c>
      <c r="G12" s="6" t="s">
        <v>77</v>
      </c>
      <c r="H12" s="6" t="s">
        <v>78</v>
      </c>
      <c r="I12" s="8" t="n">
        <v>40000000</v>
      </c>
      <c r="J12" s="8" t="n">
        <v>100000000</v>
      </c>
      <c r="K12" s="9" t="s">
        <v>79</v>
      </c>
    </row>
    <row r="13" customFormat="false" ht="15" hidden="false" customHeight="false" outlineLevel="0" collapsed="false">
      <c r="A13" s="6" t="n">
        <v>12</v>
      </c>
      <c r="B13" s="7" t="s">
        <v>80</v>
      </c>
      <c r="C13" s="6" t="s">
        <v>58</v>
      </c>
      <c r="D13" s="6" t="s">
        <v>81</v>
      </c>
      <c r="E13" s="6" t="n">
        <v>2</v>
      </c>
      <c r="F13" s="6" t="s">
        <v>76</v>
      </c>
      <c r="G13" s="6" t="s">
        <v>77</v>
      </c>
      <c r="H13" s="6" t="s">
        <v>82</v>
      </c>
      <c r="I13" s="8" t="n">
        <v>20000000</v>
      </c>
      <c r="J13" s="8" t="n">
        <v>60000000</v>
      </c>
      <c r="K13" s="9" t="s">
        <v>83</v>
      </c>
    </row>
    <row r="14" customFormat="false" ht="15" hidden="false" customHeight="false" outlineLevel="0" collapsed="false">
      <c r="A14" s="6" t="n">
        <v>13</v>
      </c>
      <c r="B14" s="7" t="s">
        <v>84</v>
      </c>
      <c r="C14" s="6" t="s">
        <v>58</v>
      </c>
      <c r="D14" s="6" t="s">
        <v>64</v>
      </c>
      <c r="E14" s="6" t="n">
        <v>2</v>
      </c>
      <c r="F14" s="6" t="s">
        <v>76</v>
      </c>
      <c r="G14" s="6" t="s">
        <v>77</v>
      </c>
      <c r="H14" s="6" t="s">
        <v>78</v>
      </c>
      <c r="I14" s="8" t="n">
        <v>30000000</v>
      </c>
      <c r="J14" s="8" t="n">
        <v>80000000</v>
      </c>
      <c r="K14" s="9" t="s">
        <v>85</v>
      </c>
    </row>
    <row r="15" customFormat="false" ht="15" hidden="false" customHeight="false" outlineLevel="0" collapsed="false">
      <c r="A15" s="6" t="n">
        <v>14</v>
      </c>
      <c r="B15" s="7" t="s">
        <v>86</v>
      </c>
      <c r="C15" s="6" t="s">
        <v>58</v>
      </c>
      <c r="D15" s="6" t="s">
        <v>87</v>
      </c>
      <c r="E15" s="6" t="n">
        <v>2</v>
      </c>
      <c r="F15" s="6" t="s">
        <v>76</v>
      </c>
      <c r="G15" s="6" t="s">
        <v>77</v>
      </c>
      <c r="H15" s="6" t="s">
        <v>78</v>
      </c>
      <c r="I15" s="8" t="n">
        <v>15000000</v>
      </c>
      <c r="J15" s="8" t="n">
        <v>40000000</v>
      </c>
      <c r="K15" s="9" t="s">
        <v>88</v>
      </c>
    </row>
    <row r="16" customFormat="false" ht="15" hidden="false" customHeight="false" outlineLevel="0" collapsed="false">
      <c r="A16" s="6" t="n">
        <v>15</v>
      </c>
      <c r="B16" s="7" t="s">
        <v>89</v>
      </c>
      <c r="C16" s="6" t="s">
        <v>58</v>
      </c>
      <c r="D16" s="6" t="s">
        <v>90</v>
      </c>
      <c r="E16" s="6" t="n">
        <v>2</v>
      </c>
      <c r="F16" s="6" t="s">
        <v>91</v>
      </c>
      <c r="G16" s="6" t="s">
        <v>77</v>
      </c>
      <c r="H16" s="6" t="s">
        <v>92</v>
      </c>
      <c r="I16" s="8" t="n">
        <v>10000000</v>
      </c>
      <c r="J16" s="8" t="n">
        <v>30000000</v>
      </c>
      <c r="K16" s="9" t="s">
        <v>93</v>
      </c>
    </row>
    <row r="17" customFormat="false" ht="15" hidden="false" customHeight="false" outlineLevel="0" collapsed="false">
      <c r="A17" s="6" t="n">
        <v>16</v>
      </c>
      <c r="B17" s="7" t="s">
        <v>94</v>
      </c>
      <c r="C17" s="6" t="s">
        <v>58</v>
      </c>
      <c r="D17" s="6" t="s">
        <v>95</v>
      </c>
      <c r="E17" s="6" t="n">
        <v>2</v>
      </c>
      <c r="F17" s="6" t="s">
        <v>91</v>
      </c>
      <c r="G17" s="6" t="s">
        <v>77</v>
      </c>
      <c r="H17" s="6" t="s">
        <v>96</v>
      </c>
      <c r="I17" s="8" t="n">
        <v>10000000</v>
      </c>
      <c r="J17" s="8" t="n">
        <v>25000000</v>
      </c>
      <c r="K17" s="9" t="s">
        <v>97</v>
      </c>
    </row>
    <row r="18" customFormat="false" ht="15" hidden="false" customHeight="false" outlineLevel="0" collapsed="false">
      <c r="A18" s="6" t="n">
        <v>17</v>
      </c>
      <c r="B18" s="7" t="s">
        <v>98</v>
      </c>
      <c r="C18" s="6" t="s">
        <v>58</v>
      </c>
      <c r="D18" s="6" t="s">
        <v>99</v>
      </c>
      <c r="E18" s="6" t="n">
        <v>2</v>
      </c>
      <c r="F18" s="6" t="s">
        <v>76</v>
      </c>
      <c r="G18" s="6" t="s">
        <v>100</v>
      </c>
      <c r="H18" s="6" t="s">
        <v>101</v>
      </c>
      <c r="I18" s="8" t="n">
        <v>15000000</v>
      </c>
      <c r="J18" s="8" t="n">
        <v>50000000</v>
      </c>
      <c r="K18" s="9" t="s">
        <v>102</v>
      </c>
    </row>
    <row r="19" customFormat="false" ht="15" hidden="false" customHeight="false" outlineLevel="0" collapsed="false">
      <c r="A19" s="6" t="n">
        <v>18</v>
      </c>
      <c r="B19" s="7" t="s">
        <v>103</v>
      </c>
      <c r="C19" s="6" t="s">
        <v>58</v>
      </c>
      <c r="D19" s="6" t="s">
        <v>64</v>
      </c>
      <c r="E19" s="6" t="n">
        <v>3</v>
      </c>
      <c r="F19" s="6" t="s">
        <v>91</v>
      </c>
      <c r="G19" s="6" t="s">
        <v>104</v>
      </c>
      <c r="H19" s="6" t="s">
        <v>105</v>
      </c>
      <c r="I19" s="8" t="n">
        <v>50000000</v>
      </c>
      <c r="J19" s="8" t="n">
        <v>120000000</v>
      </c>
      <c r="K19" s="9" t="s">
        <v>106</v>
      </c>
    </row>
    <row r="20" customFormat="false" ht="15" hidden="false" customHeight="false" outlineLevel="0" collapsed="false">
      <c r="A20" s="6" t="n">
        <v>19</v>
      </c>
      <c r="B20" s="7" t="s">
        <v>107</v>
      </c>
      <c r="C20" s="6" t="s">
        <v>108</v>
      </c>
      <c r="D20" s="6" t="s">
        <v>109</v>
      </c>
      <c r="E20" s="6" t="n">
        <v>1</v>
      </c>
      <c r="F20" s="6" t="s">
        <v>31</v>
      </c>
      <c r="G20" s="6" t="s">
        <v>60</v>
      </c>
      <c r="H20" s="6" t="s">
        <v>110</v>
      </c>
      <c r="I20" s="8" t="n">
        <v>80000000</v>
      </c>
      <c r="J20" s="8" t="n">
        <v>250000000</v>
      </c>
      <c r="K20" s="9" t="s">
        <v>111</v>
      </c>
    </row>
    <row r="21" customFormat="false" ht="15" hidden="false" customHeight="false" outlineLevel="0" collapsed="false">
      <c r="A21" s="6" t="n">
        <v>20</v>
      </c>
      <c r="B21" s="7" t="s">
        <v>112</v>
      </c>
      <c r="C21" s="6" t="s">
        <v>108</v>
      </c>
      <c r="D21" s="6" t="s">
        <v>113</v>
      </c>
      <c r="E21" s="6" t="n">
        <v>1</v>
      </c>
      <c r="F21" s="6" t="s">
        <v>31</v>
      </c>
      <c r="G21" s="6" t="s">
        <v>60</v>
      </c>
      <c r="H21" s="6" t="s">
        <v>114</v>
      </c>
      <c r="I21" s="8" t="n">
        <v>60000000</v>
      </c>
      <c r="J21" s="8" t="n">
        <v>180000000</v>
      </c>
      <c r="K21" s="9" t="s">
        <v>115</v>
      </c>
    </row>
    <row r="22" customFormat="false" ht="15" hidden="false" customHeight="false" outlineLevel="0" collapsed="false">
      <c r="A22" s="6" t="n">
        <v>21</v>
      </c>
      <c r="B22" s="7" t="s">
        <v>116</v>
      </c>
      <c r="C22" s="6" t="s">
        <v>108</v>
      </c>
      <c r="D22" s="6" t="s">
        <v>117</v>
      </c>
      <c r="E22" s="6" t="n">
        <v>1</v>
      </c>
      <c r="F22" s="6" t="s">
        <v>76</v>
      </c>
      <c r="G22" s="6" t="s">
        <v>60</v>
      </c>
      <c r="H22" s="6" t="s">
        <v>118</v>
      </c>
      <c r="I22" s="8" t="n">
        <v>40000000</v>
      </c>
      <c r="J22" s="8" t="n">
        <v>100000000</v>
      </c>
      <c r="K22" s="9" t="s">
        <v>119</v>
      </c>
    </row>
    <row r="23" customFormat="false" ht="15" hidden="false" customHeight="false" outlineLevel="0" collapsed="false">
      <c r="A23" s="6" t="n">
        <v>22</v>
      </c>
      <c r="B23" s="7" t="s">
        <v>120</v>
      </c>
      <c r="C23" s="6" t="s">
        <v>108</v>
      </c>
      <c r="D23" s="6" t="s">
        <v>121</v>
      </c>
      <c r="E23" s="6" t="n">
        <v>2</v>
      </c>
      <c r="F23" s="6" t="s">
        <v>91</v>
      </c>
      <c r="G23" s="6" t="s">
        <v>60</v>
      </c>
      <c r="H23" s="6" t="s">
        <v>122</v>
      </c>
      <c r="I23" s="8" t="n">
        <v>10000000</v>
      </c>
      <c r="J23" s="8" t="n">
        <v>30000000</v>
      </c>
      <c r="K23" s="9" t="s">
        <v>123</v>
      </c>
    </row>
    <row r="24" customFormat="false" ht="15" hidden="false" customHeight="false" outlineLevel="0" collapsed="false">
      <c r="A24" s="6" t="n">
        <v>23</v>
      </c>
      <c r="B24" s="7" t="s">
        <v>124</v>
      </c>
      <c r="C24" s="6" t="s">
        <v>108</v>
      </c>
      <c r="D24" s="6" t="s">
        <v>109</v>
      </c>
      <c r="E24" s="6" t="n">
        <v>2</v>
      </c>
      <c r="F24" s="6" t="s">
        <v>76</v>
      </c>
      <c r="G24" s="6" t="s">
        <v>77</v>
      </c>
      <c r="H24" s="6" t="s">
        <v>125</v>
      </c>
      <c r="I24" s="8" t="n">
        <v>30000000</v>
      </c>
      <c r="J24" s="8" t="n">
        <v>90000000</v>
      </c>
      <c r="K24" s="9" t="s">
        <v>126</v>
      </c>
    </row>
    <row r="25" customFormat="false" ht="15" hidden="false" customHeight="false" outlineLevel="0" collapsed="false">
      <c r="A25" s="6" t="n">
        <v>24</v>
      </c>
      <c r="B25" s="7" t="s">
        <v>127</v>
      </c>
      <c r="C25" s="6" t="s">
        <v>108</v>
      </c>
      <c r="D25" s="6" t="s">
        <v>128</v>
      </c>
      <c r="E25" s="6" t="n">
        <v>2</v>
      </c>
      <c r="F25" s="6" t="s">
        <v>76</v>
      </c>
      <c r="G25" s="6" t="s">
        <v>77</v>
      </c>
      <c r="H25" s="6" t="s">
        <v>129</v>
      </c>
      <c r="I25" s="8" t="n">
        <v>20000000</v>
      </c>
      <c r="J25" s="8" t="n">
        <v>50000000</v>
      </c>
      <c r="K25" s="9" t="s">
        <v>130</v>
      </c>
    </row>
    <row r="26" customFormat="false" ht="15" hidden="false" customHeight="false" outlineLevel="0" collapsed="false">
      <c r="A26" s="6" t="n">
        <v>25</v>
      </c>
      <c r="B26" s="7" t="s">
        <v>131</v>
      </c>
      <c r="C26" s="6" t="s">
        <v>108</v>
      </c>
      <c r="D26" s="6" t="s">
        <v>132</v>
      </c>
      <c r="E26" s="6" t="n">
        <v>3</v>
      </c>
      <c r="F26" s="6" t="s">
        <v>76</v>
      </c>
      <c r="G26" s="6" t="s">
        <v>77</v>
      </c>
      <c r="H26" s="6" t="s">
        <v>133</v>
      </c>
      <c r="I26" s="8" t="n">
        <v>8000000</v>
      </c>
      <c r="J26" s="8" t="n">
        <v>20000000</v>
      </c>
      <c r="K26" s="9" t="s">
        <v>134</v>
      </c>
    </row>
    <row r="27" customFormat="false" ht="15" hidden="false" customHeight="false" outlineLevel="0" collapsed="false">
      <c r="A27" s="6" t="n">
        <v>26</v>
      </c>
      <c r="B27" s="7" t="s">
        <v>135</v>
      </c>
      <c r="C27" s="6" t="s">
        <v>108</v>
      </c>
      <c r="D27" s="6" t="s">
        <v>136</v>
      </c>
      <c r="E27" s="6" t="n">
        <v>3</v>
      </c>
      <c r="F27" s="6" t="s">
        <v>91</v>
      </c>
      <c r="G27" s="6" t="s">
        <v>104</v>
      </c>
      <c r="H27" s="6" t="s">
        <v>137</v>
      </c>
      <c r="I27" s="8" t="n">
        <v>15000000</v>
      </c>
      <c r="J27" s="8" t="n">
        <v>40000000</v>
      </c>
      <c r="K27" s="9" t="s">
        <v>138</v>
      </c>
    </row>
    <row r="28" customFormat="false" ht="15" hidden="false" customHeight="false" outlineLevel="0" collapsed="false">
      <c r="A28" s="6" t="n">
        <v>27</v>
      </c>
      <c r="B28" s="7" t="s">
        <v>139</v>
      </c>
      <c r="C28" s="6" t="s">
        <v>108</v>
      </c>
      <c r="D28" s="6" t="s">
        <v>140</v>
      </c>
      <c r="E28" s="6" t="n">
        <v>4</v>
      </c>
      <c r="F28" s="6" t="s">
        <v>91</v>
      </c>
      <c r="G28" s="6" t="s">
        <v>141</v>
      </c>
      <c r="H28" s="6" t="s">
        <v>142</v>
      </c>
      <c r="I28" s="8" t="n">
        <v>5000000</v>
      </c>
      <c r="J28" s="8" t="n">
        <v>15000000</v>
      </c>
      <c r="K28" s="9" t="s">
        <v>143</v>
      </c>
    </row>
    <row r="29" customFormat="false" ht="15" hidden="false" customHeight="false" outlineLevel="0" collapsed="false">
      <c r="A29" s="6" t="n">
        <v>28</v>
      </c>
      <c r="B29" s="7" t="s">
        <v>144</v>
      </c>
      <c r="C29" s="6" t="s">
        <v>145</v>
      </c>
      <c r="D29" s="6" t="s">
        <v>146</v>
      </c>
      <c r="E29" s="6" t="n">
        <v>1</v>
      </c>
      <c r="F29" s="6" t="s">
        <v>31</v>
      </c>
      <c r="G29" s="6" t="s">
        <v>60</v>
      </c>
      <c r="H29" s="6" t="s">
        <v>147</v>
      </c>
      <c r="I29" s="8" t="n">
        <v>180000000</v>
      </c>
      <c r="J29" s="8" t="n">
        <v>360000000</v>
      </c>
      <c r="K29" s="9" t="s">
        <v>148</v>
      </c>
    </row>
    <row r="30" customFormat="false" ht="15" hidden="false" customHeight="false" outlineLevel="0" collapsed="false">
      <c r="A30" s="6" t="n">
        <v>29</v>
      </c>
      <c r="B30" s="7" t="s">
        <v>149</v>
      </c>
      <c r="C30" s="6" t="s">
        <v>145</v>
      </c>
      <c r="D30" s="6" t="s">
        <v>146</v>
      </c>
      <c r="E30" s="6" t="n">
        <v>1</v>
      </c>
      <c r="F30" s="6" t="s">
        <v>31</v>
      </c>
      <c r="G30" s="6" t="s">
        <v>60</v>
      </c>
      <c r="H30" s="6" t="s">
        <v>150</v>
      </c>
      <c r="I30" s="8" t="n">
        <v>100000000</v>
      </c>
      <c r="J30" s="8" t="n">
        <v>500000000</v>
      </c>
      <c r="K30" s="9" t="s">
        <v>151</v>
      </c>
    </row>
    <row r="31" customFormat="false" ht="15" hidden="false" customHeight="false" outlineLevel="0" collapsed="false">
      <c r="A31" s="6" t="n">
        <v>30</v>
      </c>
      <c r="B31" s="7" t="s">
        <v>152</v>
      </c>
      <c r="C31" s="6" t="s">
        <v>145</v>
      </c>
      <c r="D31" s="6" t="s">
        <v>146</v>
      </c>
      <c r="E31" s="6" t="n">
        <v>1</v>
      </c>
      <c r="F31" s="6" t="s">
        <v>31</v>
      </c>
      <c r="G31" s="6" t="s">
        <v>60</v>
      </c>
      <c r="H31" s="6" t="s">
        <v>153</v>
      </c>
      <c r="I31" s="8" t="n">
        <v>30000000</v>
      </c>
      <c r="J31" s="8" t="n">
        <v>90000000</v>
      </c>
      <c r="K31" s="9" t="s">
        <v>154</v>
      </c>
    </row>
    <row r="32" customFormat="false" ht="15" hidden="false" customHeight="false" outlineLevel="0" collapsed="false">
      <c r="A32" s="6" t="n">
        <v>31</v>
      </c>
      <c r="B32" s="7" t="s">
        <v>155</v>
      </c>
      <c r="C32" s="6" t="s">
        <v>145</v>
      </c>
      <c r="D32" s="6" t="s">
        <v>146</v>
      </c>
      <c r="E32" s="6" t="n">
        <v>1</v>
      </c>
      <c r="F32" s="6" t="s">
        <v>31</v>
      </c>
      <c r="G32" s="6" t="s">
        <v>60</v>
      </c>
      <c r="H32" s="6" t="s">
        <v>156</v>
      </c>
      <c r="I32" s="8" t="n">
        <v>40000000</v>
      </c>
      <c r="J32" s="8" t="n">
        <v>120000000</v>
      </c>
      <c r="K32" s="9" t="s">
        <v>157</v>
      </c>
    </row>
    <row r="33" customFormat="false" ht="15" hidden="false" customHeight="false" outlineLevel="0" collapsed="false">
      <c r="A33" s="6" t="n">
        <v>32</v>
      </c>
      <c r="B33" s="7" t="s">
        <v>158</v>
      </c>
      <c r="C33" s="6" t="s">
        <v>145</v>
      </c>
      <c r="D33" s="6" t="s">
        <v>159</v>
      </c>
      <c r="E33" s="6" t="n">
        <v>2</v>
      </c>
      <c r="F33" s="6" t="s">
        <v>76</v>
      </c>
      <c r="G33" s="6" t="s">
        <v>77</v>
      </c>
      <c r="H33" s="6" t="s">
        <v>160</v>
      </c>
      <c r="I33" s="8" t="n">
        <v>15000000</v>
      </c>
      <c r="J33" s="8" t="n">
        <v>40000000</v>
      </c>
      <c r="K33" s="9" t="s">
        <v>88</v>
      </c>
    </row>
    <row r="34" customFormat="false" ht="15" hidden="false" customHeight="false" outlineLevel="0" collapsed="false">
      <c r="A34" s="6" t="n">
        <v>33</v>
      </c>
      <c r="B34" s="7" t="s">
        <v>161</v>
      </c>
      <c r="C34" s="6" t="s">
        <v>145</v>
      </c>
      <c r="D34" s="6" t="s">
        <v>162</v>
      </c>
      <c r="E34" s="6" t="n">
        <v>3</v>
      </c>
      <c r="F34" s="6" t="s">
        <v>91</v>
      </c>
      <c r="G34" s="6" t="s">
        <v>141</v>
      </c>
      <c r="H34" s="6" t="s">
        <v>137</v>
      </c>
      <c r="I34" s="8" t="n">
        <v>25000000</v>
      </c>
      <c r="J34" s="8" t="n">
        <v>60000000</v>
      </c>
      <c r="K34" s="9" t="s">
        <v>163</v>
      </c>
    </row>
    <row r="35" customFormat="false" ht="15" hidden="false" customHeight="false" outlineLevel="0" collapsed="false">
      <c r="A35" s="6" t="n">
        <v>34</v>
      </c>
      <c r="B35" s="7" t="s">
        <v>164</v>
      </c>
      <c r="C35" s="6" t="s">
        <v>36</v>
      </c>
      <c r="D35" s="6" t="s">
        <v>165</v>
      </c>
      <c r="E35" s="6" t="n">
        <v>1</v>
      </c>
      <c r="F35" s="6" t="s">
        <v>31</v>
      </c>
      <c r="G35" s="6" t="s">
        <v>60</v>
      </c>
      <c r="H35" s="6" t="s">
        <v>166</v>
      </c>
      <c r="I35" s="8" t="n">
        <v>0</v>
      </c>
      <c r="J35" s="8" t="n">
        <v>0</v>
      </c>
      <c r="K35" s="9" t="s">
        <v>167</v>
      </c>
    </row>
    <row r="36" customFormat="false" ht="15" hidden="false" customHeight="false" outlineLevel="0" collapsed="false">
      <c r="A36" s="6" t="n">
        <v>35</v>
      </c>
      <c r="B36" s="7" t="s">
        <v>168</v>
      </c>
      <c r="C36" s="6" t="s">
        <v>36</v>
      </c>
      <c r="D36" s="6" t="s">
        <v>165</v>
      </c>
      <c r="E36" s="6" t="n">
        <v>1</v>
      </c>
      <c r="F36" s="6" t="s">
        <v>31</v>
      </c>
      <c r="G36" s="6" t="s">
        <v>60</v>
      </c>
      <c r="H36" s="6" t="s">
        <v>169</v>
      </c>
      <c r="I36" s="8" t="n">
        <v>0</v>
      </c>
      <c r="J36" s="8" t="n">
        <v>0</v>
      </c>
      <c r="K36" s="9" t="s">
        <v>167</v>
      </c>
    </row>
    <row r="37" customFormat="false" ht="15" hidden="false" customHeight="false" outlineLevel="0" collapsed="false">
      <c r="A37" s="6" t="n">
        <v>36</v>
      </c>
      <c r="B37" s="7" t="s">
        <v>170</v>
      </c>
      <c r="C37" s="6" t="s">
        <v>36</v>
      </c>
      <c r="D37" s="6" t="s">
        <v>171</v>
      </c>
      <c r="E37" s="6" t="n">
        <v>1</v>
      </c>
      <c r="F37" s="6" t="s">
        <v>31</v>
      </c>
      <c r="G37" s="6" t="s">
        <v>60</v>
      </c>
      <c r="H37" s="6" t="s">
        <v>169</v>
      </c>
      <c r="I37" s="8" t="n">
        <v>0</v>
      </c>
      <c r="J37" s="8" t="n">
        <v>0</v>
      </c>
      <c r="K37" s="9" t="s">
        <v>167</v>
      </c>
    </row>
    <row r="38" customFormat="false" ht="15" hidden="false" customHeight="false" outlineLevel="0" collapsed="false">
      <c r="A38" s="6" t="n">
        <v>37</v>
      </c>
      <c r="B38" s="7" t="s">
        <v>172</v>
      </c>
      <c r="C38" s="6" t="s">
        <v>36</v>
      </c>
      <c r="D38" s="6" t="s">
        <v>165</v>
      </c>
      <c r="E38" s="6" t="n">
        <v>1</v>
      </c>
      <c r="F38" s="6" t="s">
        <v>31</v>
      </c>
      <c r="G38" s="6" t="s">
        <v>60</v>
      </c>
      <c r="H38" s="6" t="s">
        <v>169</v>
      </c>
      <c r="I38" s="8" t="n">
        <v>0</v>
      </c>
      <c r="J38" s="8" t="n">
        <v>0</v>
      </c>
      <c r="K38" s="9" t="s">
        <v>167</v>
      </c>
    </row>
    <row r="39" customFormat="false" ht="15" hidden="false" customHeight="false" outlineLevel="0" collapsed="false">
      <c r="A39" s="6" t="n">
        <v>38</v>
      </c>
      <c r="B39" s="7" t="s">
        <v>173</v>
      </c>
      <c r="C39" s="6" t="s">
        <v>36</v>
      </c>
      <c r="D39" s="6" t="s">
        <v>174</v>
      </c>
      <c r="E39" s="6" t="n">
        <v>2</v>
      </c>
      <c r="F39" s="6" t="s">
        <v>76</v>
      </c>
      <c r="G39" s="6" t="s">
        <v>77</v>
      </c>
      <c r="H39" s="6" t="s">
        <v>169</v>
      </c>
      <c r="I39" s="8" t="n">
        <v>0</v>
      </c>
      <c r="J39" s="8" t="n">
        <v>0</v>
      </c>
      <c r="K39" s="9" t="s">
        <v>167</v>
      </c>
    </row>
    <row r="40" customFormat="false" ht="15" hidden="false" customHeight="false" outlineLevel="0" collapsed="false">
      <c r="A40" s="6" t="n">
        <v>39</v>
      </c>
      <c r="B40" s="7" t="s">
        <v>175</v>
      </c>
      <c r="C40" s="6" t="s">
        <v>36</v>
      </c>
      <c r="D40" s="6" t="s">
        <v>174</v>
      </c>
      <c r="E40" s="6" t="n">
        <v>2</v>
      </c>
      <c r="F40" s="6" t="s">
        <v>76</v>
      </c>
      <c r="G40" s="6" t="s">
        <v>77</v>
      </c>
      <c r="H40" s="6" t="s">
        <v>176</v>
      </c>
      <c r="I40" s="8" t="n">
        <v>5000000</v>
      </c>
      <c r="J40" s="8" t="n">
        <v>15000000</v>
      </c>
      <c r="K40" s="9" t="s">
        <v>177</v>
      </c>
    </row>
    <row r="41" customFormat="false" ht="15" hidden="false" customHeight="false" outlineLevel="0" collapsed="false">
      <c r="A41" s="6" t="n">
        <v>40</v>
      </c>
      <c r="B41" s="7" t="s">
        <v>178</v>
      </c>
      <c r="C41" s="6" t="s">
        <v>179</v>
      </c>
      <c r="D41" s="6" t="s">
        <v>180</v>
      </c>
      <c r="E41" s="6" t="n">
        <v>1</v>
      </c>
      <c r="F41" s="6" t="s">
        <v>31</v>
      </c>
      <c r="G41" s="6" t="s">
        <v>60</v>
      </c>
      <c r="H41" s="6" t="s">
        <v>181</v>
      </c>
      <c r="I41" s="8" t="n">
        <v>50000000</v>
      </c>
      <c r="J41" s="8" t="n">
        <v>150000000</v>
      </c>
      <c r="K41" s="9" t="s">
        <v>182</v>
      </c>
    </row>
    <row r="42" customFormat="false" ht="15" hidden="false" customHeight="false" outlineLevel="0" collapsed="false">
      <c r="A42" s="6" t="n">
        <v>41</v>
      </c>
      <c r="B42" s="7" t="s">
        <v>183</v>
      </c>
      <c r="C42" s="6" t="s">
        <v>179</v>
      </c>
      <c r="D42" s="6" t="s">
        <v>180</v>
      </c>
      <c r="E42" s="6" t="n">
        <v>1</v>
      </c>
      <c r="F42" s="6" t="s">
        <v>31</v>
      </c>
      <c r="G42" s="6" t="s">
        <v>60</v>
      </c>
      <c r="H42" s="6" t="s">
        <v>184</v>
      </c>
      <c r="I42" s="8" t="n">
        <v>30000000</v>
      </c>
      <c r="J42" s="8" t="n">
        <v>90000000</v>
      </c>
      <c r="K42" s="9" t="s">
        <v>185</v>
      </c>
    </row>
    <row r="43" customFormat="false" ht="15" hidden="false" customHeight="false" outlineLevel="0" collapsed="false">
      <c r="A43" s="6" t="n">
        <v>42</v>
      </c>
      <c r="B43" s="7" t="s">
        <v>186</v>
      </c>
      <c r="C43" s="6" t="s">
        <v>179</v>
      </c>
      <c r="D43" s="6" t="s">
        <v>180</v>
      </c>
      <c r="E43" s="6" t="n">
        <v>1</v>
      </c>
      <c r="F43" s="6" t="s">
        <v>31</v>
      </c>
      <c r="G43" s="6" t="s">
        <v>60</v>
      </c>
      <c r="H43" s="6" t="s">
        <v>184</v>
      </c>
      <c r="I43" s="8" t="n">
        <v>30000000</v>
      </c>
      <c r="J43" s="8" t="n">
        <v>90000000</v>
      </c>
      <c r="K43" s="9" t="s">
        <v>185</v>
      </c>
    </row>
    <row r="44" customFormat="false" ht="15" hidden="false" customHeight="false" outlineLevel="0" collapsed="false">
      <c r="A44" s="6" t="n">
        <v>43</v>
      </c>
      <c r="B44" s="7" t="s">
        <v>187</v>
      </c>
      <c r="C44" s="6" t="s">
        <v>188</v>
      </c>
      <c r="D44" s="6" t="s">
        <v>189</v>
      </c>
      <c r="E44" s="6" t="n">
        <v>1</v>
      </c>
      <c r="F44" s="6" t="s">
        <v>76</v>
      </c>
      <c r="G44" s="6" t="s">
        <v>60</v>
      </c>
      <c r="H44" s="6" t="s">
        <v>190</v>
      </c>
      <c r="I44" s="8" t="n">
        <v>90000000</v>
      </c>
      <c r="J44" s="8" t="n">
        <v>300000000</v>
      </c>
      <c r="K44" s="9" t="s">
        <v>191</v>
      </c>
    </row>
    <row r="45" customFormat="false" ht="15" hidden="false" customHeight="false" outlineLevel="0" collapsed="false">
      <c r="A45" s="6" t="n">
        <v>44</v>
      </c>
      <c r="B45" s="7" t="s">
        <v>192</v>
      </c>
      <c r="C45" s="6" t="s">
        <v>188</v>
      </c>
      <c r="D45" s="6" t="s">
        <v>193</v>
      </c>
      <c r="E45" s="6" t="n">
        <v>2</v>
      </c>
      <c r="F45" s="6" t="s">
        <v>76</v>
      </c>
      <c r="G45" s="6" t="s">
        <v>60</v>
      </c>
      <c r="H45" s="6" t="s">
        <v>194</v>
      </c>
      <c r="I45" s="8" t="n">
        <v>15000000</v>
      </c>
      <c r="J45" s="8" t="n">
        <v>40000000</v>
      </c>
      <c r="K45" s="9" t="s">
        <v>88</v>
      </c>
    </row>
    <row r="46" customFormat="false" ht="15" hidden="false" customHeight="false" outlineLevel="0" collapsed="false">
      <c r="A46" s="6" t="n">
        <v>45</v>
      </c>
      <c r="B46" s="7" t="s">
        <v>195</v>
      </c>
      <c r="C46" s="6" t="s">
        <v>188</v>
      </c>
      <c r="D46" s="6" t="s">
        <v>193</v>
      </c>
      <c r="E46" s="6" t="n">
        <v>2</v>
      </c>
      <c r="F46" s="6" t="s">
        <v>76</v>
      </c>
      <c r="G46" s="6" t="s">
        <v>60</v>
      </c>
      <c r="H46" s="6" t="s">
        <v>194</v>
      </c>
      <c r="I46" s="8" t="n">
        <v>15000000</v>
      </c>
      <c r="J46" s="8" t="n">
        <v>40000000</v>
      </c>
      <c r="K46" s="9" t="s">
        <v>88</v>
      </c>
    </row>
    <row r="47" customFormat="false" ht="15" hidden="false" customHeight="false" outlineLevel="0" collapsed="false">
      <c r="A47" s="6" t="n">
        <v>46</v>
      </c>
      <c r="B47" s="7" t="s">
        <v>196</v>
      </c>
      <c r="C47" s="6" t="s">
        <v>188</v>
      </c>
      <c r="D47" s="6" t="s">
        <v>193</v>
      </c>
      <c r="E47" s="6" t="n">
        <v>2</v>
      </c>
      <c r="F47" s="6" t="s">
        <v>76</v>
      </c>
      <c r="G47" s="6" t="s">
        <v>60</v>
      </c>
      <c r="H47" s="6" t="s">
        <v>194</v>
      </c>
      <c r="I47" s="8" t="n">
        <v>10000000</v>
      </c>
      <c r="J47" s="8" t="n">
        <v>25000000</v>
      </c>
      <c r="K47" s="9" t="s">
        <v>197</v>
      </c>
    </row>
    <row r="48" customFormat="false" ht="15" hidden="false" customHeight="false" outlineLevel="0" collapsed="false">
      <c r="A48" s="6" t="n">
        <v>47</v>
      </c>
      <c r="B48" s="7" t="s">
        <v>198</v>
      </c>
      <c r="C48" s="6" t="s">
        <v>188</v>
      </c>
      <c r="D48" s="6" t="s">
        <v>193</v>
      </c>
      <c r="E48" s="6" t="n">
        <v>2</v>
      </c>
      <c r="F48" s="6" t="s">
        <v>76</v>
      </c>
      <c r="G48" s="6" t="s">
        <v>60</v>
      </c>
      <c r="H48" s="6" t="s">
        <v>199</v>
      </c>
      <c r="I48" s="8" t="n">
        <v>15000000</v>
      </c>
      <c r="J48" s="8" t="n">
        <v>35000000</v>
      </c>
      <c r="K48" s="9" t="s">
        <v>200</v>
      </c>
    </row>
    <row r="49" customFormat="false" ht="15" hidden="false" customHeight="false" outlineLevel="0" collapsed="false">
      <c r="A49" s="6" t="n">
        <v>48</v>
      </c>
      <c r="B49" s="7" t="s">
        <v>201</v>
      </c>
      <c r="C49" s="6" t="s">
        <v>188</v>
      </c>
      <c r="D49" s="6" t="s">
        <v>189</v>
      </c>
      <c r="E49" s="6" t="n">
        <v>3</v>
      </c>
      <c r="F49" s="6" t="s">
        <v>91</v>
      </c>
      <c r="G49" s="6" t="s">
        <v>77</v>
      </c>
      <c r="H49" s="6" t="s">
        <v>202</v>
      </c>
      <c r="I49" s="8" t="n">
        <v>10000000</v>
      </c>
      <c r="J49" s="8" t="n">
        <v>25000000</v>
      </c>
      <c r="K49" s="9" t="s">
        <v>203</v>
      </c>
    </row>
    <row r="50" customFormat="false" ht="15" hidden="false" customHeight="false" outlineLevel="0" collapsed="false">
      <c r="A50" s="6" t="n">
        <v>49</v>
      </c>
      <c r="B50" s="7" t="s">
        <v>204</v>
      </c>
      <c r="C50" s="6" t="s">
        <v>205</v>
      </c>
      <c r="D50" s="6" t="s">
        <v>206</v>
      </c>
      <c r="E50" s="6" t="n">
        <v>1</v>
      </c>
      <c r="F50" s="6" t="s">
        <v>31</v>
      </c>
      <c r="G50" s="6" t="s">
        <v>60</v>
      </c>
      <c r="H50" s="6" t="s">
        <v>207</v>
      </c>
      <c r="I50" s="8" t="n">
        <v>40000000</v>
      </c>
      <c r="J50" s="8" t="n">
        <v>100000000</v>
      </c>
      <c r="K50" s="9" t="s">
        <v>79</v>
      </c>
    </row>
    <row r="51" customFormat="false" ht="15" hidden="false" customHeight="false" outlineLevel="0" collapsed="false">
      <c r="A51" s="6" t="n">
        <v>50</v>
      </c>
      <c r="B51" s="7" t="s">
        <v>208</v>
      </c>
      <c r="C51" s="6" t="s">
        <v>205</v>
      </c>
      <c r="D51" s="6" t="s">
        <v>206</v>
      </c>
      <c r="E51" s="6" t="n">
        <v>1</v>
      </c>
      <c r="F51" s="6" t="s">
        <v>31</v>
      </c>
      <c r="G51" s="6" t="s">
        <v>60</v>
      </c>
      <c r="H51" s="6" t="s">
        <v>209</v>
      </c>
      <c r="I51" s="8" t="n">
        <v>20000000</v>
      </c>
      <c r="J51" s="8" t="n">
        <v>60000000</v>
      </c>
      <c r="K51" s="9" t="s">
        <v>83</v>
      </c>
    </row>
    <row r="52" customFormat="false" ht="15" hidden="false" customHeight="false" outlineLevel="0" collapsed="false">
      <c r="A52" s="6" t="n">
        <v>51</v>
      </c>
      <c r="B52" s="7" t="s">
        <v>210</v>
      </c>
      <c r="C52" s="6" t="s">
        <v>205</v>
      </c>
      <c r="D52" s="6" t="s">
        <v>206</v>
      </c>
      <c r="E52" s="6" t="n">
        <v>1</v>
      </c>
      <c r="F52" s="6" t="s">
        <v>31</v>
      </c>
      <c r="G52" s="6" t="s">
        <v>60</v>
      </c>
      <c r="H52" s="6" t="s">
        <v>211</v>
      </c>
      <c r="I52" s="8" t="n">
        <v>30000000</v>
      </c>
      <c r="J52" s="8" t="n">
        <v>90000000</v>
      </c>
      <c r="K52" s="9" t="s">
        <v>185</v>
      </c>
    </row>
    <row r="53" customFormat="false" ht="15" hidden="false" customHeight="false" outlineLevel="0" collapsed="false">
      <c r="A53" s="6" t="n">
        <v>52</v>
      </c>
      <c r="B53" s="7" t="s">
        <v>212</v>
      </c>
      <c r="C53" s="6" t="s">
        <v>205</v>
      </c>
      <c r="D53" s="6" t="s">
        <v>206</v>
      </c>
      <c r="E53" s="6" t="n">
        <v>2</v>
      </c>
      <c r="F53" s="6" t="s">
        <v>76</v>
      </c>
      <c r="G53" s="6" t="s">
        <v>77</v>
      </c>
      <c r="H53" s="6" t="s">
        <v>202</v>
      </c>
      <c r="I53" s="8" t="n">
        <v>15000000</v>
      </c>
      <c r="J53" s="8" t="n">
        <v>40000000</v>
      </c>
      <c r="K53" s="9" t="s">
        <v>213</v>
      </c>
    </row>
    <row r="54" customFormat="false" ht="15" hidden="false" customHeight="false" outlineLevel="0" collapsed="false">
      <c r="A54" s="6" t="n">
        <v>53</v>
      </c>
      <c r="B54" s="7" t="s">
        <v>214</v>
      </c>
      <c r="C54" s="6" t="s">
        <v>214</v>
      </c>
      <c r="D54" s="6" t="s">
        <v>215</v>
      </c>
      <c r="E54" s="6" t="n">
        <v>2</v>
      </c>
      <c r="F54" s="6" t="s">
        <v>31</v>
      </c>
      <c r="G54" s="6" t="s">
        <v>100</v>
      </c>
      <c r="H54" s="6" t="s">
        <v>216</v>
      </c>
      <c r="I54" s="8" t="n">
        <v>30000000</v>
      </c>
      <c r="J54" s="8" t="n">
        <v>80000000</v>
      </c>
      <c r="K54" s="9" t="s">
        <v>217</v>
      </c>
    </row>
    <row r="55" customFormat="false" ht="15" hidden="false" customHeight="false" outlineLevel="0" collapsed="false">
      <c r="A55" s="6" t="n">
        <v>54</v>
      </c>
      <c r="B55" s="7" t="s">
        <v>218</v>
      </c>
      <c r="C55" s="6" t="s">
        <v>214</v>
      </c>
      <c r="D55" s="6" t="s">
        <v>219</v>
      </c>
      <c r="E55" s="6" t="n">
        <v>2</v>
      </c>
      <c r="F55" s="6" t="s">
        <v>31</v>
      </c>
      <c r="G55" s="6" t="s">
        <v>100</v>
      </c>
      <c r="H55" s="6" t="s">
        <v>220</v>
      </c>
      <c r="I55" s="8" t="n">
        <v>25000000</v>
      </c>
      <c r="J55" s="8" t="n">
        <v>70000000</v>
      </c>
      <c r="K55" s="9" t="s">
        <v>221</v>
      </c>
    </row>
    <row r="56" customFormat="false" ht="15" hidden="false" customHeight="false" outlineLevel="0" collapsed="false">
      <c r="A56" s="6" t="n">
        <v>55</v>
      </c>
      <c r="B56" s="7" t="s">
        <v>222</v>
      </c>
      <c r="C56" s="6" t="s">
        <v>214</v>
      </c>
      <c r="D56" s="6" t="s">
        <v>223</v>
      </c>
      <c r="E56" s="6" t="n">
        <v>2</v>
      </c>
      <c r="F56" s="6" t="s">
        <v>31</v>
      </c>
      <c r="G56" s="6" t="s">
        <v>100</v>
      </c>
      <c r="H56" s="6" t="s">
        <v>224</v>
      </c>
      <c r="I56" s="8" t="n">
        <v>0</v>
      </c>
      <c r="J56" s="8" t="n">
        <v>0</v>
      </c>
      <c r="K56" s="9" t="s">
        <v>225</v>
      </c>
    </row>
    <row r="57" customFormat="false" ht="15" hidden="false" customHeight="false" outlineLevel="0" collapsed="false">
      <c r="A57" s="6" t="n">
        <v>56</v>
      </c>
      <c r="B57" s="7" t="s">
        <v>226</v>
      </c>
      <c r="C57" s="6" t="s">
        <v>214</v>
      </c>
      <c r="D57" s="6" t="s">
        <v>227</v>
      </c>
      <c r="E57" s="6" t="n">
        <v>2</v>
      </c>
      <c r="F57" s="6" t="s">
        <v>76</v>
      </c>
      <c r="G57" s="6" t="s">
        <v>100</v>
      </c>
      <c r="H57" s="6" t="s">
        <v>228</v>
      </c>
      <c r="I57" s="8" t="n">
        <v>15000000</v>
      </c>
      <c r="J57" s="8" t="n">
        <v>45000000</v>
      </c>
      <c r="K57" s="9" t="s">
        <v>229</v>
      </c>
    </row>
    <row r="58" customFormat="false" ht="15" hidden="false" customHeight="false" outlineLevel="0" collapsed="false">
      <c r="A58" s="6" t="n">
        <v>57</v>
      </c>
      <c r="B58" s="7" t="s">
        <v>230</v>
      </c>
      <c r="C58" s="6" t="s">
        <v>214</v>
      </c>
      <c r="D58" s="6" t="s">
        <v>231</v>
      </c>
      <c r="E58" s="6" t="n">
        <v>3</v>
      </c>
      <c r="F58" s="6" t="s">
        <v>31</v>
      </c>
      <c r="G58" s="6" t="s">
        <v>100</v>
      </c>
      <c r="H58" s="6" t="s">
        <v>232</v>
      </c>
      <c r="I58" s="8" t="n">
        <v>5000000</v>
      </c>
      <c r="J58" s="8" t="n">
        <v>15000000</v>
      </c>
      <c r="K58" s="9" t="s">
        <v>233</v>
      </c>
    </row>
    <row r="59" customFormat="false" ht="15" hidden="false" customHeight="false" outlineLevel="0" collapsed="false">
      <c r="A59" s="6" t="n">
        <v>58</v>
      </c>
      <c r="B59" s="7" t="s">
        <v>234</v>
      </c>
      <c r="C59" s="6" t="s">
        <v>214</v>
      </c>
      <c r="D59" s="6" t="s">
        <v>235</v>
      </c>
      <c r="E59" s="6" t="n">
        <v>3</v>
      </c>
      <c r="F59" s="6" t="s">
        <v>31</v>
      </c>
      <c r="G59" s="6" t="s">
        <v>100</v>
      </c>
      <c r="H59" s="6" t="s">
        <v>236</v>
      </c>
      <c r="I59" s="8" t="n">
        <v>3000000</v>
      </c>
      <c r="J59" s="8" t="n">
        <v>10000000</v>
      </c>
      <c r="K59" s="9" t="s">
        <v>237</v>
      </c>
    </row>
    <row r="60" customFormat="false" ht="15" hidden="false" customHeight="false" outlineLevel="0" collapsed="false">
      <c r="A60" s="6" t="n">
        <v>59</v>
      </c>
      <c r="B60" s="7" t="s">
        <v>238</v>
      </c>
      <c r="C60" s="6" t="s">
        <v>214</v>
      </c>
      <c r="D60" s="6" t="s">
        <v>239</v>
      </c>
      <c r="E60" s="6" t="n">
        <v>3</v>
      </c>
      <c r="F60" s="6" t="s">
        <v>31</v>
      </c>
      <c r="G60" s="6" t="s">
        <v>100</v>
      </c>
      <c r="H60" s="6" t="s">
        <v>240</v>
      </c>
      <c r="I60" s="8" t="n">
        <v>2000000</v>
      </c>
      <c r="J60" s="8" t="n">
        <v>8000000</v>
      </c>
      <c r="K60" s="9" t="s">
        <v>241</v>
      </c>
    </row>
    <row r="61" customFormat="false" ht="15" hidden="false" customHeight="false" outlineLevel="0" collapsed="false">
      <c r="A61" s="6" t="n">
        <v>60</v>
      </c>
      <c r="B61" s="7" t="s">
        <v>242</v>
      </c>
      <c r="C61" s="6" t="s">
        <v>214</v>
      </c>
      <c r="D61" s="6" t="s">
        <v>243</v>
      </c>
      <c r="E61" s="6" t="n">
        <v>3</v>
      </c>
      <c r="F61" s="6" t="s">
        <v>76</v>
      </c>
      <c r="G61" s="6" t="s">
        <v>100</v>
      </c>
      <c r="H61" s="6" t="s">
        <v>244</v>
      </c>
      <c r="I61" s="8" t="n">
        <v>3000000</v>
      </c>
      <c r="J61" s="8" t="n">
        <v>10000000</v>
      </c>
      <c r="K61" s="9" t="s">
        <v>237</v>
      </c>
    </row>
    <row r="62" customFormat="false" ht="15" hidden="false" customHeight="false" outlineLevel="0" collapsed="false">
      <c r="A62" s="6" t="n">
        <v>61</v>
      </c>
      <c r="B62" s="7" t="s">
        <v>245</v>
      </c>
      <c r="C62" s="6" t="s">
        <v>214</v>
      </c>
      <c r="D62" s="6" t="s">
        <v>246</v>
      </c>
      <c r="E62" s="6" t="n">
        <v>3</v>
      </c>
      <c r="F62" s="6" t="s">
        <v>91</v>
      </c>
      <c r="G62" s="6" t="s">
        <v>100</v>
      </c>
      <c r="H62" s="6" t="s">
        <v>247</v>
      </c>
      <c r="I62" s="8" t="n">
        <v>3000000</v>
      </c>
      <c r="J62" s="8" t="n">
        <v>8000000</v>
      </c>
      <c r="K62" s="9" t="s">
        <v>248</v>
      </c>
    </row>
    <row r="63" customFormat="false" ht="15" hidden="false" customHeight="false" outlineLevel="0" collapsed="false">
      <c r="A63" s="6" t="n">
        <v>62</v>
      </c>
      <c r="B63" s="7" t="s">
        <v>249</v>
      </c>
      <c r="C63" s="6" t="s">
        <v>214</v>
      </c>
      <c r="D63" s="6" t="s">
        <v>250</v>
      </c>
      <c r="E63" s="6" t="n">
        <v>3</v>
      </c>
      <c r="F63" s="6" t="s">
        <v>76</v>
      </c>
      <c r="G63" s="6" t="s">
        <v>100</v>
      </c>
      <c r="H63" s="6" t="s">
        <v>251</v>
      </c>
      <c r="I63" s="8" t="n">
        <v>5000000</v>
      </c>
      <c r="J63" s="8" t="n">
        <v>15000000</v>
      </c>
      <c r="K63" s="9" t="s">
        <v>252</v>
      </c>
    </row>
    <row r="64" customFormat="false" ht="15" hidden="false" customHeight="false" outlineLevel="0" collapsed="false">
      <c r="A64" s="6" t="n">
        <v>63</v>
      </c>
      <c r="B64" s="7" t="s">
        <v>253</v>
      </c>
      <c r="C64" s="6" t="s">
        <v>214</v>
      </c>
      <c r="D64" s="6" t="s">
        <v>254</v>
      </c>
      <c r="E64" s="6" t="n">
        <v>3</v>
      </c>
      <c r="F64" s="6" t="s">
        <v>76</v>
      </c>
      <c r="G64" s="6" t="s">
        <v>100</v>
      </c>
      <c r="H64" s="6" t="s">
        <v>255</v>
      </c>
      <c r="I64" s="8" t="n">
        <v>2000000</v>
      </c>
      <c r="J64" s="8" t="n">
        <v>8000000</v>
      </c>
      <c r="K64" s="9" t="s">
        <v>256</v>
      </c>
    </row>
    <row r="65" customFormat="false" ht="15" hidden="false" customHeight="false" outlineLevel="0" collapsed="false">
      <c r="A65" s="6" t="n">
        <v>64</v>
      </c>
      <c r="B65" s="7" t="s">
        <v>257</v>
      </c>
      <c r="C65" s="6" t="s">
        <v>214</v>
      </c>
      <c r="D65" s="6" t="s">
        <v>258</v>
      </c>
      <c r="E65" s="6" t="n">
        <v>3</v>
      </c>
      <c r="F65" s="6" t="s">
        <v>91</v>
      </c>
      <c r="G65" s="6" t="s">
        <v>100</v>
      </c>
      <c r="H65" s="6" t="s">
        <v>236</v>
      </c>
      <c r="I65" s="8" t="n">
        <v>3000000</v>
      </c>
      <c r="J65" s="8" t="n">
        <v>8000000</v>
      </c>
      <c r="K65" s="9" t="s">
        <v>248</v>
      </c>
    </row>
    <row r="66" customFormat="false" ht="15" hidden="false" customHeight="false" outlineLevel="0" collapsed="false">
      <c r="A66" s="6" t="n">
        <v>65</v>
      </c>
      <c r="B66" s="7" t="s">
        <v>259</v>
      </c>
      <c r="C66" s="6" t="s">
        <v>214</v>
      </c>
      <c r="D66" s="6" t="s">
        <v>260</v>
      </c>
      <c r="E66" s="6" t="n">
        <v>3</v>
      </c>
      <c r="F66" s="6" t="s">
        <v>91</v>
      </c>
      <c r="G66" s="6" t="s">
        <v>100</v>
      </c>
      <c r="H66" s="6" t="s">
        <v>236</v>
      </c>
      <c r="I66" s="8" t="n">
        <v>2000000</v>
      </c>
      <c r="J66" s="8" t="n">
        <v>6000000</v>
      </c>
      <c r="K66" s="9" t="s">
        <v>261</v>
      </c>
    </row>
    <row r="67" customFormat="false" ht="15" hidden="false" customHeight="false" outlineLevel="0" collapsed="false">
      <c r="A67" s="6" t="n">
        <v>66</v>
      </c>
      <c r="B67" s="7" t="s">
        <v>262</v>
      </c>
      <c r="C67" s="6" t="s">
        <v>214</v>
      </c>
      <c r="D67" s="6" t="s">
        <v>263</v>
      </c>
      <c r="E67" s="6" t="n">
        <v>4</v>
      </c>
      <c r="F67" s="6" t="s">
        <v>91</v>
      </c>
      <c r="G67" s="6" t="s">
        <v>100</v>
      </c>
      <c r="H67" s="6" t="s">
        <v>264</v>
      </c>
      <c r="I67" s="8" t="n">
        <v>1000000</v>
      </c>
      <c r="J67" s="8" t="n">
        <v>3000000</v>
      </c>
      <c r="K67" s="9" t="s">
        <v>265</v>
      </c>
    </row>
    <row r="68" customFormat="false" ht="15" hidden="false" customHeight="false" outlineLevel="0" collapsed="false">
      <c r="A68" s="6" t="n">
        <v>67</v>
      </c>
      <c r="B68" s="7" t="s">
        <v>266</v>
      </c>
      <c r="C68" s="6" t="s">
        <v>214</v>
      </c>
      <c r="D68" s="6" t="s">
        <v>267</v>
      </c>
      <c r="E68" s="6" t="n">
        <v>4</v>
      </c>
      <c r="F68" s="6" t="s">
        <v>91</v>
      </c>
      <c r="G68" s="6" t="s">
        <v>100</v>
      </c>
      <c r="H68" s="6" t="s">
        <v>268</v>
      </c>
      <c r="I68" s="8" t="n">
        <v>3000000</v>
      </c>
      <c r="J68" s="8" t="n">
        <v>10000000</v>
      </c>
      <c r="K68" s="9" t="s">
        <v>269</v>
      </c>
    </row>
    <row r="69" customFormat="false" ht="15" hidden="false" customHeight="false" outlineLevel="0" collapsed="false">
      <c r="A69" s="6" t="n">
        <v>68</v>
      </c>
      <c r="B69" s="7" t="s">
        <v>270</v>
      </c>
      <c r="C69" s="6" t="s">
        <v>214</v>
      </c>
      <c r="D69" s="6" t="s">
        <v>271</v>
      </c>
      <c r="E69" s="6" t="n">
        <v>4</v>
      </c>
      <c r="F69" s="6" t="s">
        <v>91</v>
      </c>
      <c r="G69" s="6" t="s">
        <v>100</v>
      </c>
      <c r="H69" s="6" t="s">
        <v>272</v>
      </c>
      <c r="I69" s="8" t="n">
        <v>10000000</v>
      </c>
      <c r="J69" s="8" t="n">
        <v>30000000</v>
      </c>
      <c r="K69" s="9" t="s">
        <v>273</v>
      </c>
    </row>
    <row r="70" customFormat="false" ht="15" hidden="false" customHeight="false" outlineLevel="0" collapsed="false">
      <c r="A70" s="6" t="n">
        <v>69</v>
      </c>
      <c r="B70" s="7" t="s">
        <v>274</v>
      </c>
      <c r="C70" s="6" t="s">
        <v>275</v>
      </c>
      <c r="D70" s="6" t="s">
        <v>276</v>
      </c>
      <c r="E70" s="6" t="n">
        <v>3</v>
      </c>
      <c r="F70" s="6" t="s">
        <v>76</v>
      </c>
      <c r="G70" s="6" t="s">
        <v>100</v>
      </c>
      <c r="H70" s="6" t="s">
        <v>277</v>
      </c>
      <c r="I70" s="8" t="n">
        <v>20000000</v>
      </c>
      <c r="J70" s="8" t="n">
        <v>60000000</v>
      </c>
      <c r="K70" s="9" t="s">
        <v>278</v>
      </c>
    </row>
    <row r="71" customFormat="false" ht="15" hidden="false" customHeight="false" outlineLevel="0" collapsed="false">
      <c r="A71" s="6" t="n">
        <v>70</v>
      </c>
      <c r="B71" s="7" t="s">
        <v>279</v>
      </c>
      <c r="C71" s="6" t="s">
        <v>275</v>
      </c>
      <c r="D71" s="6" t="s">
        <v>280</v>
      </c>
      <c r="E71" s="6" t="n">
        <v>3</v>
      </c>
      <c r="F71" s="6" t="s">
        <v>76</v>
      </c>
      <c r="G71" s="6" t="s">
        <v>100</v>
      </c>
      <c r="H71" s="6" t="s">
        <v>281</v>
      </c>
      <c r="I71" s="8" t="n">
        <v>5000000</v>
      </c>
      <c r="J71" s="8" t="n">
        <v>15000000</v>
      </c>
      <c r="K71" s="9" t="s">
        <v>252</v>
      </c>
    </row>
    <row r="72" customFormat="false" ht="15" hidden="false" customHeight="false" outlineLevel="0" collapsed="false">
      <c r="A72" s="6" t="n">
        <v>71</v>
      </c>
      <c r="B72" s="7" t="s">
        <v>282</v>
      </c>
      <c r="C72" s="6" t="s">
        <v>275</v>
      </c>
      <c r="D72" s="6" t="s">
        <v>283</v>
      </c>
      <c r="E72" s="6" t="n">
        <v>3</v>
      </c>
      <c r="F72" s="6" t="s">
        <v>91</v>
      </c>
      <c r="G72" s="6" t="s">
        <v>100</v>
      </c>
      <c r="H72" s="6" t="s">
        <v>284</v>
      </c>
      <c r="I72" s="8" t="n">
        <v>5000000</v>
      </c>
      <c r="J72" s="8" t="n">
        <v>15000000</v>
      </c>
      <c r="K72" s="9" t="s">
        <v>252</v>
      </c>
    </row>
    <row r="73" customFormat="false" ht="15" hidden="false" customHeight="false" outlineLevel="0" collapsed="false">
      <c r="A73" s="6" t="n">
        <v>72</v>
      </c>
      <c r="B73" s="7" t="s">
        <v>285</v>
      </c>
      <c r="C73" s="6" t="s">
        <v>275</v>
      </c>
      <c r="D73" s="6" t="s">
        <v>286</v>
      </c>
      <c r="E73" s="6" t="n">
        <v>4</v>
      </c>
      <c r="F73" s="6" t="s">
        <v>91</v>
      </c>
      <c r="G73" s="6" t="s">
        <v>100</v>
      </c>
      <c r="H73" s="6" t="s">
        <v>287</v>
      </c>
      <c r="I73" s="8" t="n">
        <v>0</v>
      </c>
      <c r="J73" s="8" t="n">
        <v>0</v>
      </c>
      <c r="K73" s="9" t="s">
        <v>288</v>
      </c>
    </row>
    <row r="74" customFormat="false" ht="15" hidden="false" customHeight="false" outlineLevel="0" collapsed="false">
      <c r="B74" s="7" t="s">
        <v>289</v>
      </c>
      <c r="I74" s="10" t="n">
        <f aca="false">SUM(I2:I73)</f>
        <v>2255000000</v>
      </c>
      <c r="J74" s="10" t="n">
        <f aca="false">SUM(J2:J73)</f>
        <v>6391000000</v>
      </c>
    </row>
    <row r="76" customFormat="false" ht="15" hidden="false" customHeight="false" outlineLevel="0" collapsed="false">
      <c r="B76" s="9" t="s">
        <v>290</v>
      </c>
    </row>
    <row r="77" customFormat="false" ht="15" hidden="false" customHeight="false" outlineLevel="0" collapsed="false">
      <c r="B77" s="9" t="s">
        <v>291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9"/>
    <col collapsed="false" customWidth="true" hidden="false" outlineLevel="0" max="4" min="3" style="0" width="16"/>
    <col collapsed="false" customWidth="true" hidden="false" outlineLevel="0" max="5" min="5" style="0" width="14"/>
  </cols>
  <sheetData>
    <row r="1" customFormat="false" ht="15" hidden="false" customHeight="false" outlineLevel="0" collapsed="false">
      <c r="A1" s="5" t="s">
        <v>19</v>
      </c>
      <c r="B1" s="5" t="s">
        <v>292</v>
      </c>
      <c r="C1" s="5" t="s">
        <v>25</v>
      </c>
      <c r="D1" s="5" t="s">
        <v>26</v>
      </c>
      <c r="E1" s="5" t="s">
        <v>293</v>
      </c>
    </row>
    <row r="2" customFormat="false" ht="15" hidden="false" customHeight="false" outlineLevel="0" collapsed="false">
      <c r="A2" s="7" t="s">
        <v>29</v>
      </c>
      <c r="B2" s="6" t="n">
        <f aca="false">COUNTIF('Master List'!$C$2:$C$73,$A2)</f>
        <v>6</v>
      </c>
      <c r="C2" s="11" t="n">
        <f aca="false">SUMIF('Master List'!$C$2:$C$73,$A2,'Master List'!$I$2:$I$73)</f>
        <v>515000000</v>
      </c>
      <c r="D2" s="11" t="n">
        <f aca="false">SUMIF('Master List'!$C$2:$C$73,$A2,'Master List'!$J$2:$J$73)</f>
        <v>1425000000</v>
      </c>
      <c r="E2" s="12" t="n">
        <f aca="false">IF($D$12=0,0,D2/$D$12)</f>
        <v>0.222969801283054</v>
      </c>
    </row>
    <row r="3" customFormat="false" ht="15" hidden="false" customHeight="false" outlineLevel="0" collapsed="false">
      <c r="A3" s="7" t="s">
        <v>58</v>
      </c>
      <c r="B3" s="6" t="n">
        <f aca="false">COUNTIF('Master List'!$C$2:$C$73,$A3)</f>
        <v>12</v>
      </c>
      <c r="C3" s="11" t="n">
        <f aca="false">SUMIF('Master List'!$C$2:$C$73,$A3,'Master List'!$I$2:$I$73)</f>
        <v>565000000</v>
      </c>
      <c r="D3" s="11" t="n">
        <f aca="false">SUMIF('Master List'!$C$2:$C$73,$A3,'Master List'!$J$2:$J$73)</f>
        <v>1505000000</v>
      </c>
      <c r="E3" s="12" t="n">
        <f aca="false">IF($D$12=0,0,D3/$D$12)</f>
        <v>0.235487404162103</v>
      </c>
    </row>
    <row r="4" customFormat="false" ht="15" hidden="false" customHeight="false" outlineLevel="0" collapsed="false">
      <c r="A4" s="7" t="s">
        <v>108</v>
      </c>
      <c r="B4" s="6" t="n">
        <f aca="false">COUNTIF('Master List'!$C$2:$C$73,$A4)</f>
        <v>9</v>
      </c>
      <c r="C4" s="11" t="n">
        <f aca="false">SUMIF('Master List'!$C$2:$C$73,$A4,'Master List'!$I$2:$I$73)</f>
        <v>268000000</v>
      </c>
      <c r="D4" s="11" t="n">
        <f aca="false">SUMIF('Master List'!$C$2:$C$73,$A4,'Master List'!$J$2:$J$73)</f>
        <v>775000000</v>
      </c>
      <c r="E4" s="12" t="n">
        <f aca="false">IF($D$12=0,0,D4/$D$12)</f>
        <v>0.121264277890784</v>
      </c>
    </row>
    <row r="5" customFormat="false" ht="15" hidden="false" customHeight="false" outlineLevel="0" collapsed="false">
      <c r="A5" s="7" t="s">
        <v>145</v>
      </c>
      <c r="B5" s="6" t="n">
        <f aca="false">COUNTIF('Master List'!$C$2:$C$73,$A5)</f>
        <v>6</v>
      </c>
      <c r="C5" s="11" t="n">
        <f aca="false">SUMIF('Master List'!$C$2:$C$73,$A5,'Master List'!$I$2:$I$73)</f>
        <v>390000000</v>
      </c>
      <c r="D5" s="11" t="n">
        <f aca="false">SUMIF('Master List'!$C$2:$C$73,$A5,'Master List'!$J$2:$J$73)</f>
        <v>1170000000</v>
      </c>
      <c r="E5" s="12" t="n">
        <f aca="false">IF($D$12=0,0,D5/$D$12)</f>
        <v>0.183069942106087</v>
      </c>
    </row>
    <row r="6" customFormat="false" ht="15" hidden="false" customHeight="false" outlineLevel="0" collapsed="false">
      <c r="A6" s="7" t="s">
        <v>36</v>
      </c>
      <c r="B6" s="6" t="n">
        <f aca="false">COUNTIF('Master List'!$C$2:$C$73,$A6)</f>
        <v>6</v>
      </c>
      <c r="C6" s="11" t="n">
        <f aca="false">SUMIF('Master List'!$C$2:$C$73,$A6,'Master List'!$I$2:$I$73)</f>
        <v>5000000</v>
      </c>
      <c r="D6" s="11" t="n">
        <f aca="false">SUMIF('Master List'!$C$2:$C$73,$A6,'Master List'!$J$2:$J$73)</f>
        <v>15000000</v>
      </c>
      <c r="E6" s="12" t="n">
        <f aca="false">IF($D$12=0,0,D6/$D$12)</f>
        <v>0.00234705053982162</v>
      </c>
    </row>
    <row r="7" customFormat="false" ht="15" hidden="false" customHeight="false" outlineLevel="0" collapsed="false">
      <c r="A7" s="7" t="s">
        <v>179</v>
      </c>
      <c r="B7" s="6" t="n">
        <f aca="false">COUNTIF('Master List'!$C$2:$C$73,$A7)</f>
        <v>3</v>
      </c>
      <c r="C7" s="11" t="n">
        <f aca="false">SUMIF('Master List'!$C$2:$C$73,$A7,'Master List'!$I$2:$I$73)</f>
        <v>110000000</v>
      </c>
      <c r="D7" s="11" t="n">
        <f aca="false">SUMIF('Master List'!$C$2:$C$73,$A7,'Master List'!$J$2:$J$73)</f>
        <v>330000000</v>
      </c>
      <c r="E7" s="12" t="n">
        <f aca="false">IF($D$12=0,0,D7/$D$12)</f>
        <v>0.0516351118760757</v>
      </c>
    </row>
    <row r="8" customFormat="false" ht="15" hidden="false" customHeight="false" outlineLevel="0" collapsed="false">
      <c r="A8" s="7" t="s">
        <v>188</v>
      </c>
      <c r="B8" s="6" t="n">
        <f aca="false">COUNTIF('Master List'!$C$2:$C$73,$A8)</f>
        <v>6</v>
      </c>
      <c r="C8" s="11" t="n">
        <f aca="false">SUMIF('Master List'!$C$2:$C$73,$A8,'Master List'!$I$2:$I$73)</f>
        <v>155000000</v>
      </c>
      <c r="D8" s="11" t="n">
        <f aca="false">SUMIF('Master List'!$C$2:$C$73,$A8,'Master List'!$J$2:$J$73)</f>
        <v>465000000</v>
      </c>
      <c r="E8" s="12" t="n">
        <f aca="false">IF($D$12=0,0,D8/$D$12)</f>
        <v>0.0727585667344703</v>
      </c>
    </row>
    <row r="9" customFormat="false" ht="15" hidden="false" customHeight="false" outlineLevel="0" collapsed="false">
      <c r="A9" s="7" t="s">
        <v>205</v>
      </c>
      <c r="B9" s="6" t="n">
        <f aca="false">COUNTIF('Master List'!$C$2:$C$73,$A9)</f>
        <v>4</v>
      </c>
      <c r="C9" s="11" t="n">
        <f aca="false">SUMIF('Master List'!$C$2:$C$73,$A9,'Master List'!$I$2:$I$73)</f>
        <v>105000000</v>
      </c>
      <c r="D9" s="11" t="n">
        <f aca="false">SUMIF('Master List'!$C$2:$C$73,$A9,'Master List'!$J$2:$J$73)</f>
        <v>290000000</v>
      </c>
      <c r="E9" s="12" t="n">
        <f aca="false">IF($D$12=0,0,D9/$D$12)</f>
        <v>0.0453763104365514</v>
      </c>
    </row>
    <row r="10" customFormat="false" ht="15" hidden="false" customHeight="false" outlineLevel="0" collapsed="false">
      <c r="A10" s="7" t="s">
        <v>214</v>
      </c>
      <c r="B10" s="6" t="n">
        <f aca="false">COUNTIF('Master List'!$C$2:$C$73,$A10)</f>
        <v>16</v>
      </c>
      <c r="C10" s="11" t="n">
        <f aca="false">SUMIF('Master List'!$C$2:$C$73,$A10,'Master List'!$I$2:$I$73)</f>
        <v>112000000</v>
      </c>
      <c r="D10" s="11" t="n">
        <f aca="false">SUMIF('Master List'!$C$2:$C$73,$A10,'Master List'!$J$2:$J$73)</f>
        <v>326000000</v>
      </c>
      <c r="E10" s="12" t="n">
        <f aca="false">IF($D$12=0,0,D10/$D$12)</f>
        <v>0.0510092317321233</v>
      </c>
    </row>
    <row r="11" customFormat="false" ht="15" hidden="false" customHeight="false" outlineLevel="0" collapsed="false">
      <c r="A11" s="7" t="s">
        <v>275</v>
      </c>
      <c r="B11" s="6" t="n">
        <f aca="false">COUNTIF('Master List'!$C$2:$C$73,$A11)</f>
        <v>4</v>
      </c>
      <c r="C11" s="11" t="n">
        <f aca="false">SUMIF('Master List'!$C$2:$C$73,$A11,'Master List'!$I$2:$I$73)</f>
        <v>30000000</v>
      </c>
      <c r="D11" s="11" t="n">
        <f aca="false">SUMIF('Master List'!$C$2:$C$73,$A11,'Master List'!$J$2:$J$73)</f>
        <v>90000000</v>
      </c>
      <c r="E11" s="12" t="n">
        <f aca="false">IF($D$12=0,0,D11/$D$12)</f>
        <v>0.0140823032389297</v>
      </c>
    </row>
    <row r="12" customFormat="false" ht="15" hidden="false" customHeight="false" outlineLevel="0" collapsed="false">
      <c r="A12" s="7" t="s">
        <v>294</v>
      </c>
      <c r="B12" s="7" t="n">
        <f aca="false">SUM(B2:B11)</f>
        <v>72</v>
      </c>
      <c r="C12" s="10" t="n">
        <f aca="false">SUM(C2:C11)</f>
        <v>2255000000</v>
      </c>
      <c r="D12" s="10" t="n">
        <f aca="false">SUM(D2:D11)</f>
        <v>6391000000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9"/>
    <col collapsed="false" customWidth="true" hidden="false" outlineLevel="0" max="4" min="3" style="0" width="16"/>
    <col collapsed="false" customWidth="true" hidden="false" outlineLevel="0" max="5" min="5" style="0" width="46"/>
  </cols>
  <sheetData>
    <row r="1" customFormat="false" ht="17.35" hidden="false" customHeight="false" outlineLevel="0" collapsed="false">
      <c r="A1" s="13" t="s">
        <v>295</v>
      </c>
    </row>
    <row r="3" customFormat="false" ht="15" hidden="false" customHeight="false" outlineLevel="0" collapsed="false">
      <c r="A3" s="5" t="s">
        <v>21</v>
      </c>
      <c r="B3" s="5" t="s">
        <v>292</v>
      </c>
      <c r="C3" s="5" t="s">
        <v>25</v>
      </c>
      <c r="D3" s="5" t="s">
        <v>26</v>
      </c>
      <c r="E3" s="5" t="s">
        <v>296</v>
      </c>
    </row>
    <row r="4" customFormat="false" ht="15" hidden="false" customHeight="false" outlineLevel="0" collapsed="false">
      <c r="A4" s="7" t="n">
        <v>1</v>
      </c>
      <c r="B4" s="6" t="n">
        <f aca="false">COUNTIF('Master List'!$E$2:$E$73,$A4)</f>
        <v>27</v>
      </c>
      <c r="C4" s="11" t="n">
        <f aca="false">SUMIF('Master List'!$E$2:$E$73,$A4,'Master List'!$I$2:$I$73)</f>
        <v>1710000000</v>
      </c>
      <c r="D4" s="11" t="n">
        <f aca="false">SUMIF('Master List'!$E$2:$E$73,$A4,'Master List'!$J$2:$J$73)</f>
        <v>4905000000</v>
      </c>
      <c r="E4" s="9" t="s">
        <v>297</v>
      </c>
    </row>
    <row r="5" customFormat="false" ht="15" hidden="false" customHeight="false" outlineLevel="0" collapsed="false">
      <c r="A5" s="7" t="n">
        <v>2</v>
      </c>
      <c r="B5" s="6" t="n">
        <f aca="false">COUNTIF('Master List'!$E$2:$E$73,$A5)</f>
        <v>22</v>
      </c>
      <c r="C5" s="11" t="n">
        <f aca="false">SUMIF('Master List'!$E$2:$E$73,$A5,'Master List'!$I$2:$I$73)</f>
        <v>360000000</v>
      </c>
      <c r="D5" s="11" t="n">
        <f aca="false">SUMIF('Master List'!$E$2:$E$73,$A5,'Master List'!$J$2:$J$73)</f>
        <v>985000000</v>
      </c>
      <c r="E5" s="9" t="s">
        <v>298</v>
      </c>
    </row>
    <row r="6" customFormat="false" ht="15" hidden="false" customHeight="false" outlineLevel="0" collapsed="false">
      <c r="A6" s="7" t="n">
        <v>3</v>
      </c>
      <c r="B6" s="6" t="n">
        <f aca="false">COUNTIF('Master List'!$E$2:$E$73,$A6)</f>
        <v>17</v>
      </c>
      <c r="C6" s="11" t="n">
        <f aca="false">SUMIF('Master List'!$E$2:$E$73,$A6,'Master List'!$I$2:$I$73)</f>
        <v>166000000</v>
      </c>
      <c r="D6" s="11" t="n">
        <f aca="false">SUMIF('Master List'!$E$2:$E$73,$A6,'Master List'!$J$2:$J$73)</f>
        <v>443000000</v>
      </c>
      <c r="E6" s="9" t="s">
        <v>299</v>
      </c>
    </row>
    <row r="7" customFormat="false" ht="15" hidden="false" customHeight="false" outlineLevel="0" collapsed="false">
      <c r="A7" s="7" t="n">
        <v>4</v>
      </c>
      <c r="B7" s="6" t="n">
        <f aca="false">COUNTIF('Master List'!$E$2:$E$73,$A7)</f>
        <v>5</v>
      </c>
      <c r="C7" s="11" t="n">
        <f aca="false">SUMIF('Master List'!$E$2:$E$73,$A7,'Master List'!$I$2:$I$73)</f>
        <v>19000000</v>
      </c>
      <c r="D7" s="11" t="n">
        <f aca="false">SUMIF('Master List'!$E$2:$E$73,$A7,'Master List'!$J$2:$J$73)</f>
        <v>58000000</v>
      </c>
      <c r="E7" s="9" t="s">
        <v>300</v>
      </c>
    </row>
    <row r="10" customFormat="false" ht="17.35" hidden="false" customHeight="false" outlineLevel="0" collapsed="false">
      <c r="A10" s="13" t="s">
        <v>301</v>
      </c>
    </row>
    <row r="12" customFormat="false" ht="15" hidden="false" customHeight="false" outlineLevel="0" collapsed="false">
      <c r="A12" s="5" t="s">
        <v>22</v>
      </c>
      <c r="B12" s="5" t="s">
        <v>292</v>
      </c>
      <c r="C12" s="5" t="s">
        <v>25</v>
      </c>
      <c r="D12" s="5" t="s">
        <v>26</v>
      </c>
      <c r="E12" s="5" t="s">
        <v>302</v>
      </c>
    </row>
    <row r="13" customFormat="false" ht="15" hidden="false" customHeight="false" outlineLevel="0" collapsed="false">
      <c r="A13" s="7" t="s">
        <v>31</v>
      </c>
      <c r="B13" s="6" t="n">
        <f aca="false">COUNTIF('Master List'!$F$2:$F$73,$A13)</f>
        <v>31</v>
      </c>
      <c r="C13" s="11" t="n">
        <f aca="false">SUMIF('Master List'!$F$2:$F$73,$A13,'Master List'!$I$2:$I$73)</f>
        <v>1645000000</v>
      </c>
      <c r="D13" s="11" t="n">
        <f aca="false">SUMIF('Master List'!$F$2:$F$73,$A13,'Master List'!$J$2:$J$73)</f>
        <v>4688000000</v>
      </c>
      <c r="E13" s="9" t="s">
        <v>303</v>
      </c>
    </row>
    <row r="14" customFormat="false" ht="15" hidden="false" customHeight="false" outlineLevel="0" collapsed="false">
      <c r="A14" s="7" t="s">
        <v>76</v>
      </c>
      <c r="B14" s="6" t="n">
        <f aca="false">COUNTIF('Master List'!$F$2:$F$73,$A14)</f>
        <v>24</v>
      </c>
      <c r="C14" s="11" t="n">
        <f aca="false">SUMIF('Master List'!$F$2:$F$73,$A14,'Master List'!$I$2:$I$73)</f>
        <v>448000000</v>
      </c>
      <c r="D14" s="11" t="n">
        <f aca="false">SUMIF('Master List'!$F$2:$F$73,$A14,'Master List'!$J$2:$J$73)</f>
        <v>1278000000</v>
      </c>
      <c r="E14" s="9" t="s">
        <v>304</v>
      </c>
    </row>
    <row r="15" customFormat="false" ht="15" hidden="false" customHeight="false" outlineLevel="0" collapsed="false">
      <c r="A15" s="7" t="s">
        <v>91</v>
      </c>
      <c r="B15" s="6" t="n">
        <f aca="false">COUNTIF('Master List'!$F$2:$F$73,$A15)</f>
        <v>16</v>
      </c>
      <c r="C15" s="11" t="n">
        <f aca="false">SUMIF('Master List'!$F$2:$F$73,$A15,'Master List'!$I$2:$I$73)</f>
        <v>162000000</v>
      </c>
      <c r="D15" s="11" t="n">
        <f aca="false">SUMIF('Master List'!$F$2:$F$73,$A15,'Master List'!$J$2:$J$73)</f>
        <v>425000000</v>
      </c>
      <c r="E15" s="9" t="s">
        <v>305</v>
      </c>
    </row>
    <row r="18" customFormat="false" ht="17.35" hidden="false" customHeight="false" outlineLevel="0" collapsed="false">
      <c r="A18" s="13" t="s">
        <v>306</v>
      </c>
    </row>
    <row r="20" customFormat="false" ht="15" hidden="false" customHeight="false" outlineLevel="0" collapsed="false">
      <c r="A20" s="5" t="s">
        <v>307</v>
      </c>
      <c r="B20" s="5" t="s">
        <v>292</v>
      </c>
      <c r="C20" s="5" t="s">
        <v>25</v>
      </c>
      <c r="D20" s="5" t="s">
        <v>26</v>
      </c>
      <c r="E20" s="5" t="s">
        <v>308</v>
      </c>
    </row>
    <row r="21" customFormat="false" ht="15" hidden="false" customHeight="false" outlineLevel="0" collapsed="false">
      <c r="A21" s="7" t="s">
        <v>32</v>
      </c>
      <c r="B21" s="6" t="n">
        <f aca="false">COUNTIF('Master List'!$G$2:$G$73,$A21)</f>
        <v>4</v>
      </c>
      <c r="C21" s="11" t="n">
        <f aca="false">SUMIF('Master List'!$G$2:$G$73,$A21,'Master List'!$I$2:$I$73)</f>
        <v>315000000</v>
      </c>
      <c r="D21" s="11" t="n">
        <f aca="false">SUMIF('Master List'!$G$2:$G$73,$A21,'Master List'!$J$2:$J$73)</f>
        <v>925000000</v>
      </c>
      <c r="E21" s="9" t="s">
        <v>309</v>
      </c>
    </row>
    <row r="22" customFormat="false" ht="15" hidden="false" customHeight="false" outlineLevel="0" collapsed="false">
      <c r="A22" s="7" t="s">
        <v>49</v>
      </c>
      <c r="B22" s="6" t="n">
        <f aca="false">COUNTIF('Master List'!$G$2:$G$73,$A22)</f>
        <v>2</v>
      </c>
      <c r="C22" s="11" t="n">
        <f aca="false">SUMIF('Master List'!$G$2:$G$73,$A22,'Master List'!$I$2:$I$73)</f>
        <v>200000000</v>
      </c>
      <c r="D22" s="11" t="n">
        <f aca="false">SUMIF('Master List'!$G$2:$G$73,$A22,'Master List'!$J$2:$J$73)</f>
        <v>500000000</v>
      </c>
      <c r="E22" s="9" t="s">
        <v>310</v>
      </c>
    </row>
    <row r="23" customFormat="false" ht="15" hidden="false" customHeight="false" outlineLevel="0" collapsed="false">
      <c r="A23" s="7" t="s">
        <v>60</v>
      </c>
      <c r="B23" s="6" t="n">
        <f aca="false">COUNTIF('Master List'!$G$2:$G$73,$A23)</f>
        <v>27</v>
      </c>
      <c r="C23" s="11" t="n">
        <f aca="false">SUMIF('Master List'!$G$2:$G$73,$A23,'Master List'!$I$2:$I$73)</f>
        <v>1260000000</v>
      </c>
      <c r="D23" s="11" t="n">
        <f aca="false">SUMIF('Master List'!$G$2:$G$73,$A23,'Master List'!$J$2:$J$73)</f>
        <v>3650000000</v>
      </c>
      <c r="E23" s="9" t="s">
        <v>311</v>
      </c>
    </row>
    <row r="24" customFormat="false" ht="15" hidden="false" customHeight="false" outlineLevel="0" collapsed="false">
      <c r="A24" s="7" t="s">
        <v>77</v>
      </c>
      <c r="B24" s="6" t="n">
        <f aca="false">COUNTIF('Master List'!$G$2:$G$73,$A24)</f>
        <v>14</v>
      </c>
      <c r="C24" s="11" t="n">
        <f aca="false">SUMIF('Master List'!$G$2:$G$73,$A24,'Master List'!$I$2:$I$73)</f>
        <v>228000000</v>
      </c>
      <c r="D24" s="11" t="n">
        <f aca="false">SUMIF('Master List'!$G$2:$G$73,$A24,'Master List'!$J$2:$J$73)</f>
        <v>615000000</v>
      </c>
      <c r="E24" s="9" t="s">
        <v>312</v>
      </c>
    </row>
    <row r="25" customFormat="false" ht="15" hidden="false" customHeight="false" outlineLevel="0" collapsed="false">
      <c r="A25" s="7" t="s">
        <v>104</v>
      </c>
      <c r="B25" s="6" t="n">
        <f aca="false">COUNTIF('Master List'!$G$2:$G$73,$A25)</f>
        <v>2</v>
      </c>
      <c r="C25" s="11" t="n">
        <f aca="false">SUMIF('Master List'!$G$2:$G$73,$A25,'Master List'!$I$2:$I$73)</f>
        <v>65000000</v>
      </c>
      <c r="D25" s="11" t="n">
        <f aca="false">SUMIF('Master List'!$G$2:$G$73,$A25,'Master List'!$J$2:$J$73)</f>
        <v>160000000</v>
      </c>
      <c r="E25" s="9" t="s">
        <v>313</v>
      </c>
    </row>
    <row r="26" customFormat="false" ht="15" hidden="false" customHeight="false" outlineLevel="0" collapsed="false">
      <c r="A26" s="7" t="s">
        <v>100</v>
      </c>
      <c r="B26" s="6" t="n">
        <f aca="false">COUNTIF('Master List'!$G$2:$G$73,$A26)</f>
        <v>21</v>
      </c>
      <c r="C26" s="11" t="n">
        <f aca="false">SUMIF('Master List'!$G$2:$G$73,$A26,'Master List'!$I$2:$I$73)</f>
        <v>157000000</v>
      </c>
      <c r="D26" s="11" t="n">
        <f aca="false">SUMIF('Master List'!$G$2:$G$73,$A26,'Master List'!$J$2:$J$73)</f>
        <v>466000000</v>
      </c>
      <c r="E26" s="9" t="s">
        <v>314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44"/>
    <col collapsed="false" customWidth="true" hidden="false" outlineLevel="0" max="3" min="3" style="0" width="20"/>
    <col collapsed="false" customWidth="true" hidden="false" outlineLevel="0" max="4" min="4" style="0" width="24"/>
    <col collapsed="false" customWidth="true" hidden="false" outlineLevel="0" max="5" min="5" style="0" width="42"/>
    <col collapsed="false" customWidth="true" hidden="false" outlineLevel="0" max="7" min="6" style="0" width="15"/>
  </cols>
  <sheetData>
    <row r="1" customFormat="false" ht="17.35" hidden="false" customHeight="false" outlineLevel="0" collapsed="false">
      <c r="A1" s="13" t="s">
        <v>315</v>
      </c>
    </row>
    <row r="2" customFormat="false" ht="15" hidden="false" customHeight="false" outlineLevel="0" collapsed="false">
      <c r="A2" s="9" t="s">
        <v>316</v>
      </c>
    </row>
    <row r="4" customFormat="false" ht="15" hidden="false" customHeight="false" outlineLevel="0" collapsed="false">
      <c r="A4" s="5" t="s">
        <v>17</v>
      </c>
      <c r="B4" s="5" t="s">
        <v>18</v>
      </c>
      <c r="C4" s="5" t="s">
        <v>19</v>
      </c>
      <c r="D4" s="5" t="s">
        <v>23</v>
      </c>
      <c r="E4" s="5" t="s">
        <v>24</v>
      </c>
      <c r="F4" s="5" t="s">
        <v>25</v>
      </c>
      <c r="G4" s="5" t="s">
        <v>26</v>
      </c>
    </row>
    <row r="5" customFormat="false" ht="15" hidden="false" customHeight="false" outlineLevel="0" collapsed="false">
      <c r="A5" s="6" t="n">
        <v>1</v>
      </c>
      <c r="B5" s="7" t="s">
        <v>28</v>
      </c>
      <c r="C5" s="6" t="s">
        <v>29</v>
      </c>
      <c r="D5" s="6" t="s">
        <v>32</v>
      </c>
      <c r="E5" s="6" t="s">
        <v>33</v>
      </c>
      <c r="F5" s="14" t="n">
        <f aca="false">INDEX('Master List'!$I$2:$I$73,MATCH($A5,'Master List'!$A$2:$A$73,0))</f>
        <v>25000000</v>
      </c>
      <c r="G5" s="14" t="n">
        <f aca="false">INDEX('Master List'!$J$2:$J$73,MATCH($A5,'Master List'!$A$2:$A$73,0))</f>
        <v>75000000</v>
      </c>
    </row>
    <row r="6" customFormat="false" ht="15" hidden="false" customHeight="false" outlineLevel="0" collapsed="false">
      <c r="A6" s="6" t="n">
        <v>2</v>
      </c>
      <c r="B6" s="7" t="s">
        <v>35</v>
      </c>
      <c r="C6" s="6" t="s">
        <v>29</v>
      </c>
      <c r="D6" s="6" t="s">
        <v>32</v>
      </c>
      <c r="E6" s="6" t="s">
        <v>37</v>
      </c>
      <c r="F6" s="14" t="n">
        <f aca="false">INDEX('Master List'!$I$2:$I$73,MATCH($A6,'Master List'!$A$2:$A$73,0))</f>
        <v>150000000</v>
      </c>
      <c r="G6" s="14" t="n">
        <f aca="false">INDEX('Master List'!$J$2:$J$73,MATCH($A6,'Master List'!$A$2:$A$73,0))</f>
        <v>400000000</v>
      </c>
    </row>
    <row r="7" customFormat="false" ht="15" hidden="false" customHeight="false" outlineLevel="0" collapsed="false">
      <c r="A7" s="6" t="n">
        <v>3</v>
      </c>
      <c r="B7" s="7" t="s">
        <v>39</v>
      </c>
      <c r="C7" s="6" t="s">
        <v>29</v>
      </c>
      <c r="D7" s="6" t="s">
        <v>32</v>
      </c>
      <c r="E7" s="6" t="s">
        <v>41</v>
      </c>
      <c r="F7" s="14" t="n">
        <f aca="false">INDEX('Master List'!$I$2:$I$73,MATCH($A7,'Master List'!$A$2:$A$73,0))</f>
        <v>80000000</v>
      </c>
      <c r="G7" s="14" t="n">
        <f aca="false">INDEX('Master List'!$J$2:$J$73,MATCH($A7,'Master List'!$A$2:$A$73,0))</f>
        <v>250000000</v>
      </c>
    </row>
    <row r="8" customFormat="false" ht="15" hidden="false" customHeight="false" outlineLevel="0" collapsed="false">
      <c r="A8" s="6" t="n">
        <v>4</v>
      </c>
      <c r="B8" s="7" t="s">
        <v>43</v>
      </c>
      <c r="C8" s="6" t="s">
        <v>29</v>
      </c>
      <c r="D8" s="6" t="s">
        <v>32</v>
      </c>
      <c r="E8" s="6" t="s">
        <v>45</v>
      </c>
      <c r="F8" s="14" t="n">
        <f aca="false">INDEX('Master List'!$I$2:$I$73,MATCH($A8,'Master List'!$A$2:$A$73,0))</f>
        <v>60000000</v>
      </c>
      <c r="G8" s="14" t="n">
        <f aca="false">INDEX('Master List'!$J$2:$J$73,MATCH($A8,'Master List'!$A$2:$A$73,0))</f>
        <v>200000000</v>
      </c>
    </row>
    <row r="9" customFormat="false" ht="15" hidden="false" customHeight="false" outlineLevel="0" collapsed="false">
      <c r="A9" s="6" t="n">
        <v>5</v>
      </c>
      <c r="B9" s="7" t="s">
        <v>47</v>
      </c>
      <c r="C9" s="6" t="s">
        <v>29</v>
      </c>
      <c r="D9" s="6" t="s">
        <v>49</v>
      </c>
      <c r="E9" s="6" t="s">
        <v>50</v>
      </c>
      <c r="F9" s="14" t="n">
        <f aca="false">INDEX('Master List'!$I$2:$I$73,MATCH($A9,'Master List'!$A$2:$A$73,0))</f>
        <v>200000000</v>
      </c>
      <c r="G9" s="14" t="n">
        <f aca="false">INDEX('Master List'!$J$2:$J$73,MATCH($A9,'Master List'!$A$2:$A$73,0))</f>
        <v>500000000</v>
      </c>
    </row>
    <row r="10" customFormat="false" ht="15" hidden="false" customHeight="false" outlineLevel="0" collapsed="false">
      <c r="A10" s="6" t="n">
        <v>7</v>
      </c>
      <c r="B10" s="7" t="s">
        <v>57</v>
      </c>
      <c r="C10" s="6" t="s">
        <v>58</v>
      </c>
      <c r="D10" s="6" t="s">
        <v>60</v>
      </c>
      <c r="E10" s="6" t="s">
        <v>61</v>
      </c>
      <c r="F10" s="14" t="n">
        <f aca="false">INDEX('Master List'!$I$2:$I$73,MATCH($A10,'Master List'!$A$2:$A$73,0))</f>
        <v>100000000</v>
      </c>
      <c r="G10" s="14" t="n">
        <f aca="false">INDEX('Master List'!$J$2:$J$73,MATCH($A10,'Master List'!$A$2:$A$73,0))</f>
        <v>300000000</v>
      </c>
    </row>
    <row r="11" customFormat="false" ht="15" hidden="false" customHeight="false" outlineLevel="0" collapsed="false">
      <c r="A11" s="6" t="n">
        <v>8</v>
      </c>
      <c r="B11" s="7" t="s">
        <v>63</v>
      </c>
      <c r="C11" s="6" t="s">
        <v>58</v>
      </c>
      <c r="D11" s="6" t="s">
        <v>60</v>
      </c>
      <c r="E11" s="6" t="s">
        <v>65</v>
      </c>
      <c r="F11" s="14" t="n">
        <f aca="false">INDEX('Master List'!$I$2:$I$73,MATCH($A11,'Master List'!$A$2:$A$73,0))</f>
        <v>150000000</v>
      </c>
      <c r="G11" s="14" t="n">
        <f aca="false">INDEX('Master List'!$J$2:$J$73,MATCH($A11,'Master List'!$A$2:$A$73,0))</f>
        <v>350000000</v>
      </c>
    </row>
    <row r="12" customFormat="false" ht="15" hidden="false" customHeight="false" outlineLevel="0" collapsed="false">
      <c r="A12" s="6" t="n">
        <v>9</v>
      </c>
      <c r="B12" s="7" t="s">
        <v>67</v>
      </c>
      <c r="C12" s="6" t="s">
        <v>58</v>
      </c>
      <c r="D12" s="6" t="s">
        <v>60</v>
      </c>
      <c r="E12" s="6" t="s">
        <v>69</v>
      </c>
      <c r="F12" s="14" t="n">
        <f aca="false">INDEX('Master List'!$I$2:$I$73,MATCH($A12,'Master List'!$A$2:$A$73,0))</f>
        <v>50000000</v>
      </c>
      <c r="G12" s="14" t="n">
        <f aca="false">INDEX('Master List'!$J$2:$J$73,MATCH($A12,'Master List'!$A$2:$A$73,0))</f>
        <v>150000000</v>
      </c>
    </row>
    <row r="13" customFormat="false" ht="15" hidden="false" customHeight="false" outlineLevel="0" collapsed="false">
      <c r="A13" s="6" t="n">
        <v>10</v>
      </c>
      <c r="B13" s="7" t="s">
        <v>71</v>
      </c>
      <c r="C13" s="6" t="s">
        <v>58</v>
      </c>
      <c r="D13" s="6" t="s">
        <v>60</v>
      </c>
      <c r="E13" s="6" t="s">
        <v>73</v>
      </c>
      <c r="F13" s="14" t="n">
        <f aca="false">INDEX('Master List'!$I$2:$I$73,MATCH($A13,'Master List'!$A$2:$A$73,0))</f>
        <v>75000000</v>
      </c>
      <c r="G13" s="14" t="n">
        <f aca="false">INDEX('Master List'!$J$2:$J$73,MATCH($A13,'Master List'!$A$2:$A$73,0))</f>
        <v>200000000</v>
      </c>
    </row>
    <row r="14" customFormat="false" ht="15" hidden="false" customHeight="false" outlineLevel="0" collapsed="false">
      <c r="A14" s="6" t="n">
        <v>19</v>
      </c>
      <c r="B14" s="7" t="s">
        <v>107</v>
      </c>
      <c r="C14" s="6" t="s">
        <v>108</v>
      </c>
      <c r="D14" s="6" t="s">
        <v>60</v>
      </c>
      <c r="E14" s="6" t="s">
        <v>110</v>
      </c>
      <c r="F14" s="14" t="n">
        <f aca="false">INDEX('Master List'!$I$2:$I$73,MATCH($A14,'Master List'!$A$2:$A$73,0))</f>
        <v>80000000</v>
      </c>
      <c r="G14" s="14" t="n">
        <f aca="false">INDEX('Master List'!$J$2:$J$73,MATCH($A14,'Master List'!$A$2:$A$73,0))</f>
        <v>250000000</v>
      </c>
    </row>
    <row r="15" customFormat="false" ht="15" hidden="false" customHeight="false" outlineLevel="0" collapsed="false">
      <c r="A15" s="6" t="n">
        <v>20</v>
      </c>
      <c r="B15" s="7" t="s">
        <v>112</v>
      </c>
      <c r="C15" s="6" t="s">
        <v>108</v>
      </c>
      <c r="D15" s="6" t="s">
        <v>60</v>
      </c>
      <c r="E15" s="6" t="s">
        <v>114</v>
      </c>
      <c r="F15" s="14" t="n">
        <f aca="false">INDEX('Master List'!$I$2:$I$73,MATCH($A15,'Master List'!$A$2:$A$73,0))</f>
        <v>60000000</v>
      </c>
      <c r="G15" s="14" t="n">
        <f aca="false">INDEX('Master List'!$J$2:$J$73,MATCH($A15,'Master List'!$A$2:$A$73,0))</f>
        <v>180000000</v>
      </c>
    </row>
    <row r="16" customFormat="false" ht="15" hidden="false" customHeight="false" outlineLevel="0" collapsed="false">
      <c r="A16" s="6" t="n">
        <v>28</v>
      </c>
      <c r="B16" s="7" t="s">
        <v>144</v>
      </c>
      <c r="C16" s="6" t="s">
        <v>145</v>
      </c>
      <c r="D16" s="6" t="s">
        <v>60</v>
      </c>
      <c r="E16" s="6" t="s">
        <v>147</v>
      </c>
      <c r="F16" s="14" t="n">
        <f aca="false">INDEX('Master List'!$I$2:$I$73,MATCH($A16,'Master List'!$A$2:$A$73,0))</f>
        <v>180000000</v>
      </c>
      <c r="G16" s="14" t="n">
        <f aca="false">INDEX('Master List'!$J$2:$J$73,MATCH($A16,'Master List'!$A$2:$A$73,0))</f>
        <v>360000000</v>
      </c>
    </row>
    <row r="17" customFormat="false" ht="15" hidden="false" customHeight="false" outlineLevel="0" collapsed="false">
      <c r="A17" s="6" t="n">
        <v>29</v>
      </c>
      <c r="B17" s="7" t="s">
        <v>149</v>
      </c>
      <c r="C17" s="6" t="s">
        <v>145</v>
      </c>
      <c r="D17" s="6" t="s">
        <v>60</v>
      </c>
      <c r="E17" s="6" t="s">
        <v>150</v>
      </c>
      <c r="F17" s="14" t="n">
        <f aca="false">INDEX('Master List'!$I$2:$I$73,MATCH($A17,'Master List'!$A$2:$A$73,0))</f>
        <v>100000000</v>
      </c>
      <c r="G17" s="14" t="n">
        <f aca="false">INDEX('Master List'!$J$2:$J$73,MATCH($A17,'Master List'!$A$2:$A$73,0))</f>
        <v>500000000</v>
      </c>
    </row>
    <row r="18" customFormat="false" ht="15" hidden="false" customHeight="false" outlineLevel="0" collapsed="false">
      <c r="A18" s="6" t="n">
        <v>30</v>
      </c>
      <c r="B18" s="7" t="s">
        <v>152</v>
      </c>
      <c r="C18" s="6" t="s">
        <v>145</v>
      </c>
      <c r="D18" s="6" t="s">
        <v>60</v>
      </c>
      <c r="E18" s="6" t="s">
        <v>153</v>
      </c>
      <c r="F18" s="14" t="n">
        <f aca="false">INDEX('Master List'!$I$2:$I$73,MATCH($A18,'Master List'!$A$2:$A$73,0))</f>
        <v>30000000</v>
      </c>
      <c r="G18" s="14" t="n">
        <f aca="false">INDEX('Master List'!$J$2:$J$73,MATCH($A18,'Master List'!$A$2:$A$73,0))</f>
        <v>90000000</v>
      </c>
    </row>
    <row r="19" customFormat="false" ht="15" hidden="false" customHeight="false" outlineLevel="0" collapsed="false">
      <c r="A19" s="6" t="n">
        <v>31</v>
      </c>
      <c r="B19" s="7" t="s">
        <v>155</v>
      </c>
      <c r="C19" s="6" t="s">
        <v>145</v>
      </c>
      <c r="D19" s="6" t="s">
        <v>60</v>
      </c>
      <c r="E19" s="6" t="s">
        <v>156</v>
      </c>
      <c r="F19" s="14" t="n">
        <f aca="false">INDEX('Master List'!$I$2:$I$73,MATCH($A19,'Master List'!$A$2:$A$73,0))</f>
        <v>40000000</v>
      </c>
      <c r="G19" s="14" t="n">
        <f aca="false">INDEX('Master List'!$J$2:$J$73,MATCH($A19,'Master List'!$A$2:$A$73,0))</f>
        <v>120000000</v>
      </c>
    </row>
    <row r="20" customFormat="false" ht="15" hidden="false" customHeight="false" outlineLevel="0" collapsed="false">
      <c r="A20" s="6" t="n">
        <v>34</v>
      </c>
      <c r="B20" s="7" t="s">
        <v>164</v>
      </c>
      <c r="C20" s="6" t="s">
        <v>36</v>
      </c>
      <c r="D20" s="6" t="s">
        <v>60</v>
      </c>
      <c r="E20" s="6" t="s">
        <v>166</v>
      </c>
      <c r="F20" s="14" t="n">
        <f aca="false">INDEX('Master List'!$I$2:$I$73,MATCH($A20,'Master List'!$A$2:$A$73,0))</f>
        <v>0</v>
      </c>
      <c r="G20" s="14" t="n">
        <f aca="false">INDEX('Master List'!$J$2:$J$73,MATCH($A20,'Master List'!$A$2:$A$73,0))</f>
        <v>0</v>
      </c>
    </row>
    <row r="21" customFormat="false" ht="15" hidden="false" customHeight="false" outlineLevel="0" collapsed="false">
      <c r="A21" s="6" t="n">
        <v>35</v>
      </c>
      <c r="B21" s="7" t="s">
        <v>168</v>
      </c>
      <c r="C21" s="6" t="s">
        <v>36</v>
      </c>
      <c r="D21" s="6" t="s">
        <v>60</v>
      </c>
      <c r="E21" s="6" t="s">
        <v>169</v>
      </c>
      <c r="F21" s="14" t="n">
        <f aca="false">INDEX('Master List'!$I$2:$I$73,MATCH($A21,'Master List'!$A$2:$A$73,0))</f>
        <v>0</v>
      </c>
      <c r="G21" s="14" t="n">
        <f aca="false">INDEX('Master List'!$J$2:$J$73,MATCH($A21,'Master List'!$A$2:$A$73,0))</f>
        <v>0</v>
      </c>
    </row>
    <row r="22" customFormat="false" ht="15" hidden="false" customHeight="false" outlineLevel="0" collapsed="false">
      <c r="A22" s="6" t="n">
        <v>36</v>
      </c>
      <c r="B22" s="7" t="s">
        <v>170</v>
      </c>
      <c r="C22" s="6" t="s">
        <v>36</v>
      </c>
      <c r="D22" s="6" t="s">
        <v>60</v>
      </c>
      <c r="E22" s="6" t="s">
        <v>169</v>
      </c>
      <c r="F22" s="14" t="n">
        <f aca="false">INDEX('Master List'!$I$2:$I$73,MATCH($A22,'Master List'!$A$2:$A$73,0))</f>
        <v>0</v>
      </c>
      <c r="G22" s="14" t="n">
        <f aca="false">INDEX('Master List'!$J$2:$J$73,MATCH($A22,'Master List'!$A$2:$A$73,0))</f>
        <v>0</v>
      </c>
    </row>
    <row r="23" customFormat="false" ht="15" hidden="false" customHeight="false" outlineLevel="0" collapsed="false">
      <c r="A23" s="6" t="n">
        <v>37</v>
      </c>
      <c r="B23" s="7" t="s">
        <v>172</v>
      </c>
      <c r="C23" s="6" t="s">
        <v>36</v>
      </c>
      <c r="D23" s="6" t="s">
        <v>60</v>
      </c>
      <c r="E23" s="6" t="s">
        <v>169</v>
      </c>
      <c r="F23" s="14" t="n">
        <f aca="false">INDEX('Master List'!$I$2:$I$73,MATCH($A23,'Master List'!$A$2:$A$73,0))</f>
        <v>0</v>
      </c>
      <c r="G23" s="14" t="n">
        <f aca="false">INDEX('Master List'!$J$2:$J$73,MATCH($A23,'Master List'!$A$2:$A$73,0))</f>
        <v>0</v>
      </c>
    </row>
    <row r="24" customFormat="false" ht="15" hidden="false" customHeight="false" outlineLevel="0" collapsed="false">
      <c r="A24" s="6" t="n">
        <v>40</v>
      </c>
      <c r="B24" s="7" t="s">
        <v>178</v>
      </c>
      <c r="C24" s="6" t="s">
        <v>179</v>
      </c>
      <c r="D24" s="6" t="s">
        <v>60</v>
      </c>
      <c r="E24" s="6" t="s">
        <v>181</v>
      </c>
      <c r="F24" s="14" t="n">
        <f aca="false">INDEX('Master List'!$I$2:$I$73,MATCH($A24,'Master List'!$A$2:$A$73,0))</f>
        <v>50000000</v>
      </c>
      <c r="G24" s="14" t="n">
        <f aca="false">INDEX('Master List'!$J$2:$J$73,MATCH($A24,'Master List'!$A$2:$A$73,0))</f>
        <v>150000000</v>
      </c>
    </row>
    <row r="25" customFormat="false" ht="15" hidden="false" customHeight="false" outlineLevel="0" collapsed="false">
      <c r="A25" s="6" t="n">
        <v>41</v>
      </c>
      <c r="B25" s="7" t="s">
        <v>183</v>
      </c>
      <c r="C25" s="6" t="s">
        <v>179</v>
      </c>
      <c r="D25" s="6" t="s">
        <v>60</v>
      </c>
      <c r="E25" s="6" t="s">
        <v>184</v>
      </c>
      <c r="F25" s="14" t="n">
        <f aca="false">INDEX('Master List'!$I$2:$I$73,MATCH($A25,'Master List'!$A$2:$A$73,0))</f>
        <v>30000000</v>
      </c>
      <c r="G25" s="14" t="n">
        <f aca="false">INDEX('Master List'!$J$2:$J$73,MATCH($A25,'Master List'!$A$2:$A$73,0))</f>
        <v>90000000</v>
      </c>
    </row>
    <row r="26" customFormat="false" ht="15" hidden="false" customHeight="false" outlineLevel="0" collapsed="false">
      <c r="A26" s="6" t="n">
        <v>42</v>
      </c>
      <c r="B26" s="7" t="s">
        <v>186</v>
      </c>
      <c r="C26" s="6" t="s">
        <v>179</v>
      </c>
      <c r="D26" s="6" t="s">
        <v>60</v>
      </c>
      <c r="E26" s="6" t="s">
        <v>184</v>
      </c>
      <c r="F26" s="14" t="n">
        <f aca="false">INDEX('Master List'!$I$2:$I$73,MATCH($A26,'Master List'!$A$2:$A$73,0))</f>
        <v>30000000</v>
      </c>
      <c r="G26" s="14" t="n">
        <f aca="false">INDEX('Master List'!$J$2:$J$73,MATCH($A26,'Master List'!$A$2:$A$73,0))</f>
        <v>90000000</v>
      </c>
    </row>
    <row r="27" customFormat="false" ht="15" hidden="false" customHeight="false" outlineLevel="0" collapsed="false">
      <c r="A27" s="6" t="n">
        <v>49</v>
      </c>
      <c r="B27" s="7" t="s">
        <v>204</v>
      </c>
      <c r="C27" s="6" t="s">
        <v>205</v>
      </c>
      <c r="D27" s="6" t="s">
        <v>60</v>
      </c>
      <c r="E27" s="6" t="s">
        <v>207</v>
      </c>
      <c r="F27" s="14" t="n">
        <f aca="false">INDEX('Master List'!$I$2:$I$73,MATCH($A27,'Master List'!$A$2:$A$73,0))</f>
        <v>40000000</v>
      </c>
      <c r="G27" s="14" t="n">
        <f aca="false">INDEX('Master List'!$J$2:$J$73,MATCH($A27,'Master List'!$A$2:$A$73,0))</f>
        <v>100000000</v>
      </c>
    </row>
    <row r="28" customFormat="false" ht="15" hidden="false" customHeight="false" outlineLevel="0" collapsed="false">
      <c r="A28" s="6" t="n">
        <v>50</v>
      </c>
      <c r="B28" s="7" t="s">
        <v>208</v>
      </c>
      <c r="C28" s="6" t="s">
        <v>205</v>
      </c>
      <c r="D28" s="6" t="s">
        <v>60</v>
      </c>
      <c r="E28" s="6" t="s">
        <v>209</v>
      </c>
      <c r="F28" s="14" t="n">
        <f aca="false">INDEX('Master List'!$I$2:$I$73,MATCH($A28,'Master List'!$A$2:$A$73,0))</f>
        <v>20000000</v>
      </c>
      <c r="G28" s="14" t="n">
        <f aca="false">INDEX('Master List'!$J$2:$J$73,MATCH($A28,'Master List'!$A$2:$A$73,0))</f>
        <v>60000000</v>
      </c>
    </row>
    <row r="29" customFormat="false" ht="15" hidden="false" customHeight="false" outlineLevel="0" collapsed="false">
      <c r="A29" s="6" t="n">
        <v>51</v>
      </c>
      <c r="B29" s="7" t="s">
        <v>210</v>
      </c>
      <c r="C29" s="6" t="s">
        <v>205</v>
      </c>
      <c r="D29" s="6" t="s">
        <v>60</v>
      </c>
      <c r="E29" s="6" t="s">
        <v>211</v>
      </c>
      <c r="F29" s="14" t="n">
        <f aca="false">INDEX('Master List'!$I$2:$I$73,MATCH($A29,'Master List'!$A$2:$A$73,0))</f>
        <v>30000000</v>
      </c>
      <c r="G29" s="14" t="n">
        <f aca="false">INDEX('Master List'!$J$2:$J$73,MATCH($A29,'Master List'!$A$2:$A$73,0))</f>
        <v>90000000</v>
      </c>
    </row>
    <row r="30" customFormat="false" ht="15" hidden="false" customHeight="false" outlineLevel="0" collapsed="false">
      <c r="B30" s="7" t="s">
        <v>317</v>
      </c>
      <c r="F30" s="10" t="n">
        <f aca="false">SUM(F5:F29)</f>
        <v>1580000000</v>
      </c>
      <c r="G30" s="10" t="n">
        <f aca="false">SUM(G5:G29)</f>
        <v>4505000000</v>
      </c>
    </row>
    <row r="32" customFormat="false" ht="15" hidden="false" customHeight="false" outlineLevel="0" collapsed="false">
      <c r="B32" s="9" t="s">
        <v>318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6"/>
    <col collapsed="false" customWidth="true" hidden="false" outlineLevel="0" max="5" min="3" style="0" width="18"/>
    <col collapsed="false" customWidth="true" hidden="false" outlineLevel="0" max="6" min="6" style="0" width="40"/>
  </cols>
  <sheetData>
    <row r="1" customFormat="false" ht="17.35" hidden="false" customHeight="false" outlineLevel="0" collapsed="false">
      <c r="A1" s="13" t="s">
        <v>319</v>
      </c>
    </row>
    <row r="2" customFormat="false" ht="15" hidden="false" customHeight="false" outlineLevel="0" collapsed="false">
      <c r="A2" s="9" t="s">
        <v>320</v>
      </c>
    </row>
    <row r="4" customFormat="false" ht="15" hidden="false" customHeight="false" outlineLevel="0" collapsed="false">
      <c r="A4" s="7" t="s">
        <v>321</v>
      </c>
      <c r="B4" s="15" t="n">
        <v>0.005</v>
      </c>
      <c r="C4" s="9" t="s">
        <v>322</v>
      </c>
    </row>
    <row r="5" customFormat="false" ht="15" hidden="false" customHeight="false" outlineLevel="0" collapsed="false">
      <c r="A5" s="7" t="s">
        <v>323</v>
      </c>
      <c r="B5" s="15" t="n">
        <v>0.02</v>
      </c>
    </row>
    <row r="6" customFormat="false" ht="15" hidden="false" customHeight="false" outlineLevel="0" collapsed="false">
      <c r="A6" s="7" t="s">
        <v>324</v>
      </c>
      <c r="B6" s="15" t="n">
        <v>0.05</v>
      </c>
    </row>
    <row r="8" customFormat="false" ht="15" hidden="false" customHeight="false" outlineLevel="0" collapsed="false">
      <c r="A8" s="7" t="s">
        <v>325</v>
      </c>
      <c r="B8" s="16" t="s">
        <v>326</v>
      </c>
      <c r="C8" s="9" t="s">
        <v>327</v>
      </c>
    </row>
    <row r="9" customFormat="false" ht="15" hidden="false" customHeight="false" outlineLevel="0" collapsed="false">
      <c r="A9" s="7" t="s">
        <v>328</v>
      </c>
      <c r="B9" s="14" t="n">
        <f aca="false">IF($B$8="All items",'Master List'!$I$74,'Build Now Pack'!$F$30)</f>
        <v>1580000000</v>
      </c>
    </row>
    <row r="10" customFormat="false" ht="15" hidden="false" customHeight="false" outlineLevel="0" collapsed="false">
      <c r="A10" s="7" t="s">
        <v>329</v>
      </c>
      <c r="B10" s="14" t="n">
        <f aca="false">IF($B$8="All items",'Master List'!$J$74,'Build Now Pack'!$G$30)</f>
        <v>4505000000</v>
      </c>
    </row>
    <row r="12" customFormat="false" ht="15" hidden="false" customHeight="false" outlineLevel="0" collapsed="false">
      <c r="A12" s="5" t="s">
        <v>330</v>
      </c>
      <c r="B12" s="5" t="s">
        <v>331</v>
      </c>
      <c r="C12" s="5" t="s">
        <v>332</v>
      </c>
      <c r="D12" s="5" t="s">
        <v>333</v>
      </c>
      <c r="E12" s="5" t="s">
        <v>334</v>
      </c>
    </row>
    <row r="13" customFormat="false" ht="15" hidden="false" customHeight="false" outlineLevel="0" collapsed="false">
      <c r="A13" s="7" t="s">
        <v>335</v>
      </c>
      <c r="B13" s="17" t="n">
        <f aca="false">B4</f>
        <v>0.005</v>
      </c>
      <c r="C13" s="11" t="n">
        <f aca="false">$B$9*$B13</f>
        <v>7900000</v>
      </c>
      <c r="D13" s="11" t="n">
        <f aca="false">$B$10*$B13</f>
        <v>22525000</v>
      </c>
      <c r="E13" s="11" t="n">
        <f aca="false">AVERAGE(C13:D13)</f>
        <v>15212500</v>
      </c>
    </row>
    <row r="14" customFormat="false" ht="15" hidden="false" customHeight="false" outlineLevel="0" collapsed="false">
      <c r="A14" s="7" t="s">
        <v>336</v>
      </c>
      <c r="B14" s="17" t="n">
        <f aca="false">B5</f>
        <v>0.02</v>
      </c>
      <c r="C14" s="11" t="n">
        <f aca="false">$B$9*$B14</f>
        <v>31600000</v>
      </c>
      <c r="D14" s="11" t="n">
        <f aca="false">$B$10*$B14</f>
        <v>90100000</v>
      </c>
      <c r="E14" s="11" t="n">
        <f aca="false">AVERAGE(C14:D14)</f>
        <v>60850000</v>
      </c>
    </row>
    <row r="15" customFormat="false" ht="15" hidden="false" customHeight="false" outlineLevel="0" collapsed="false">
      <c r="A15" s="7" t="s">
        <v>337</v>
      </c>
      <c r="B15" s="17" t="n">
        <f aca="false">B6</f>
        <v>0.05</v>
      </c>
      <c r="C15" s="11" t="n">
        <f aca="false">$B$9*$B15</f>
        <v>79000000</v>
      </c>
      <c r="D15" s="11" t="n">
        <f aca="false">$B$10*$B15</f>
        <v>225250000</v>
      </c>
      <c r="E15" s="11" t="n">
        <f aca="false">AVERAGE(C15:D15)</f>
        <v>152125000</v>
      </c>
    </row>
    <row r="18" customFormat="false" ht="15" hidden="false" customHeight="true" outlineLevel="0" collapsed="false">
      <c r="A18" s="18" t="s">
        <v>338</v>
      </c>
      <c r="B18" s="18"/>
      <c r="C18" s="18"/>
      <c r="D18" s="18"/>
      <c r="E18" s="18"/>
      <c r="F18" s="18"/>
    </row>
    <row r="19" customFormat="false" ht="15" hidden="false" customHeight="false" outlineLevel="0" collapsed="false">
      <c r="A19" s="18"/>
      <c r="B19" s="18"/>
      <c r="C19" s="18"/>
      <c r="D19" s="18"/>
      <c r="E19" s="18"/>
      <c r="F19" s="18"/>
    </row>
  </sheetData>
  <mergeCells count="1">
    <mergeCell ref="A18:F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2026-08-14T13:14:57Z</dcterms:created>
  <dc:creator>openpyxl</dc:creator>
  <dc:description/>
  <dc:language>en-US</dc:language>
  <cp:lastModifiedBy/>
  <dcterms:modified xsi:type="dcterms:W3CDTF">2026-08-14T13:14:57Z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